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1005" windowWidth="12120" windowHeight="7590" activeTab="1"/>
  </bookViews>
  <sheets>
    <sheet name="прил.3 2016" sheetId="1" r:id="rId1"/>
    <sheet name="прил.4 2016" sheetId="2" r:id="rId2"/>
    <sheet name="прил.5 2016" sheetId="3" r:id="rId3"/>
    <sheet name="доходы на 2016" sheetId="4" r:id="rId4"/>
  </sheets>
  <definedNames>
    <definedName name="_xlnm.Print_Area" localSheetId="1">'прил.4 2016'!$A$1:$G$104</definedName>
  </definedNames>
  <calcPr fullCalcOnLoad="1"/>
</workbook>
</file>

<file path=xl/sharedStrings.xml><?xml version="1.0" encoding="utf-8"?>
<sst xmlns="http://schemas.openxmlformats.org/spreadsheetml/2006/main" count="934" uniqueCount="282">
  <si>
    <t xml:space="preserve">                                                                     от                    №</t>
  </si>
  <si>
    <t>0 1</t>
  </si>
  <si>
    <t>0 0</t>
  </si>
  <si>
    <t>0 4</t>
  </si>
  <si>
    <t>0 2</t>
  </si>
  <si>
    <t>0 5</t>
  </si>
  <si>
    <t>0 8</t>
  </si>
  <si>
    <t>Всего расходов</t>
  </si>
  <si>
    <t>Наименование показателя</t>
  </si>
  <si>
    <t>сумма</t>
  </si>
  <si>
    <t xml:space="preserve">        Код</t>
  </si>
  <si>
    <t>Сумма</t>
  </si>
  <si>
    <t>Глава сельского поселения</t>
  </si>
  <si>
    <t>(тыс.рублей)</t>
  </si>
  <si>
    <t>001</t>
  </si>
  <si>
    <t>Осуществление первичного воинского учета на территориях,где отсутствуют военные комиссариаты</t>
  </si>
  <si>
    <t>0 3</t>
  </si>
  <si>
    <t>Глава</t>
  </si>
  <si>
    <t xml:space="preserve">  Наименование кода администратора, группы, подгруппы статьи виды источника финансирования  дефицита   бюджета сельского поселения </t>
  </si>
  <si>
    <t>Администрация сельского поселения</t>
  </si>
  <si>
    <t>0 9</t>
  </si>
  <si>
    <t>1 0</t>
  </si>
  <si>
    <t xml:space="preserve">Дворцы и дома культуры, другие учреждения культуры </t>
  </si>
  <si>
    <t>1 3</t>
  </si>
  <si>
    <t xml:space="preserve">Источники внутреннего  финансирования  
дефицита  бюджетов </t>
  </si>
  <si>
    <t xml:space="preserve">Изменение остатков средств на счетах по учету средств бюджета </t>
  </si>
  <si>
    <t>Увеличение  прочих остатков денежных средств бюджетов</t>
  </si>
  <si>
    <t xml:space="preserve">      </t>
  </si>
  <si>
    <t>Н.В. Николаева</t>
  </si>
  <si>
    <t>Н.В.Николаева</t>
  </si>
  <si>
    <t xml:space="preserve">  1 00 00000 00 0000 000</t>
  </si>
  <si>
    <t>в том числе:</t>
  </si>
  <si>
    <t xml:space="preserve">  1 01 00000 00 0000 000 </t>
  </si>
  <si>
    <t>НАЛОГИ НА ПРИБЫЛЬ, ДОХОДЫ</t>
  </si>
  <si>
    <t>в том числе</t>
  </si>
  <si>
    <t xml:space="preserve">  1 05 00000 00 0000 000</t>
  </si>
  <si>
    <t>Единый сельскохозяйственный налог</t>
  </si>
  <si>
    <t xml:space="preserve">  1 06 00000 00 0000 000</t>
  </si>
  <si>
    <t xml:space="preserve">  1 06 01030 10 0000 110</t>
  </si>
  <si>
    <t xml:space="preserve">  1 06 04011 02 0000 110</t>
  </si>
  <si>
    <t>Транспортный налог с организаций</t>
  </si>
  <si>
    <t xml:space="preserve">  1 06 04012 02 0000 110</t>
  </si>
  <si>
    <t>Транспортный налог с физических лиц</t>
  </si>
  <si>
    <t xml:space="preserve">  1 11 00000 00 0000 000</t>
  </si>
  <si>
    <t>ДОХОДЫ ОТ ИСПОЛЬЗОВАНИЯ ИМУЩЕСТВА, НАХОДЯЩЕГОСЯ В ГОС.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</si>
  <si>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</si>
  <si>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 xml:space="preserve"> 1 11 05035 10 0000 120</t>
  </si>
  <si>
    <t>1 17 00000 00 0000 180</t>
  </si>
  <si>
    <t>ПРОЧИЕ НЕНАЛОГОВЫЕ ДОХОДЫ</t>
  </si>
  <si>
    <t>1 17 05050 10 0000 180</t>
  </si>
  <si>
    <t>2 00 00000 00 0000 000</t>
  </si>
  <si>
    <t>БЕЗВОЗМЕЗДНЫЕ ПОСТУПЛЕНИЯ</t>
  </si>
  <si>
    <t>2 02 01000 00 0000 151</t>
  </si>
  <si>
    <t>2 02 02999 10 0000 151</t>
  </si>
  <si>
    <t>2 02 03015 10 0000 151</t>
  </si>
  <si>
    <t>2 02 03024 10 0000 151</t>
  </si>
  <si>
    <t>2 02 04999 10 0000 151</t>
  </si>
  <si>
    <t>2 07 05000 10 0000 180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</si>
  <si>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</si>
  <si>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ВСЕГО   ДОХОДОВ</t>
  </si>
  <si>
    <t xml:space="preserve">                                                                                </t>
  </si>
  <si>
    <t xml:space="preserve">  1 01 02010 01 0000 110</t>
  </si>
  <si>
    <t xml:space="preserve">  1 05 01010 01 1000 110</t>
  </si>
  <si>
    <t xml:space="preserve">  1 05 03000 01 1000 110</t>
  </si>
  <si>
    <t xml:space="preserve"> 1 11 05000 00 0000 120</t>
  </si>
  <si>
    <t>2 02 01001 10 0000 151</t>
  </si>
  <si>
    <t>РЗ</t>
  </si>
  <si>
    <t>ПР</t>
  </si>
  <si>
    <t>ЦСР</t>
  </si>
  <si>
    <t>ВР</t>
  </si>
  <si>
    <t>Обеспечение функционирования высшего должностного лица сельского поселения</t>
  </si>
  <si>
    <t>Высшее должностное лицо сельского поселения</t>
  </si>
  <si>
    <t>000</t>
  </si>
  <si>
    <t>120</t>
  </si>
  <si>
    <t>121</t>
  </si>
  <si>
    <t>Расходы на выплаты по оплате труда работников органов муниципальной власти сельского поселения</t>
  </si>
  <si>
    <t>Расходы на выплаты персоналу государственных (муниципальных) органов</t>
  </si>
  <si>
    <t>Обеспечение деятельности администрации сельского поселения "Село Чумикан"</t>
  </si>
  <si>
    <t>Иные выплаты государственных (муниципальных) органов, за исключением фонда оплаты труда</t>
  </si>
  <si>
    <t>122</t>
  </si>
  <si>
    <t>242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</si>
  <si>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</si>
  <si>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</si>
  <si>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</si>
  <si>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240</t>
  </si>
  <si>
    <t>244</t>
  </si>
  <si>
    <t>ОБЩЕГОСУДАРСТВЕННЫЕ ВОПРОСЫ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</si>
  <si>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</si>
  <si>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</si>
  <si>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Уплата прочих налогов, сборов и иных обязательных платажей</t>
  </si>
  <si>
    <t>850</t>
  </si>
  <si>
    <t>НАЦИОНАЛЬНАЯ ОБОРОНА</t>
  </si>
  <si>
    <t>Федеральный закон от 28.03.1998 № 53-ФЗ "О воинской обязанности и военной службе"</t>
  </si>
  <si>
    <t>Создание материального резерва</t>
  </si>
  <si>
    <t>Обновление минерализированных полос</t>
  </si>
  <si>
    <t>Оснащение добровольной пожарной охраны</t>
  </si>
  <si>
    <t>Муниципальная целевая программа "Организация улично-дорожной сети на территории сельского поселения "Село Чумикан" на 2014 -2017 годы"</t>
  </si>
  <si>
    <t>230</t>
  </si>
  <si>
    <t>Благоустройство сел</t>
  </si>
  <si>
    <t>Уплата налога на имущество организаций и земельного налога</t>
  </si>
  <si>
    <t>Доплаты к пенсиям муниципальных служащих</t>
  </si>
  <si>
    <t>Публичные нормативные социальные выплаты гражданам</t>
  </si>
  <si>
    <t>Пособия и компенсации, меры социальной поддержки по публичным нормативным обязательствам</t>
  </si>
  <si>
    <t>Итого расходов</t>
  </si>
  <si>
    <t>111</t>
  </si>
  <si>
    <t>112</t>
  </si>
  <si>
    <t>851</t>
  </si>
  <si>
    <t>313</t>
  </si>
  <si>
    <t>310</t>
  </si>
  <si>
    <t>2</t>
  </si>
  <si>
    <t xml:space="preserve">                                                                         </t>
  </si>
  <si>
    <t>Приложение 3</t>
  </si>
  <si>
    <t>к решению  Совета депутатов</t>
  </si>
  <si>
    <t xml:space="preserve">                  </t>
  </si>
  <si>
    <t>Ведомственная структура расходов бюджета</t>
  </si>
  <si>
    <t xml:space="preserve">                                                                                                                            к  решению Совета депутатов</t>
  </si>
  <si>
    <t xml:space="preserve">                                                                                                                            Приложение </t>
  </si>
  <si>
    <t>Приложение 4</t>
  </si>
  <si>
    <t>ЦРЗ</t>
  </si>
  <si>
    <t xml:space="preserve">Распределение бюджетных ассигнований по целевым статьям </t>
  </si>
  <si>
    <t>Непрограммные расходы органов местного самоуправления сельского поселения</t>
  </si>
  <si>
    <t>Прочие непрограммные расходы в рамках непрограммных расходов органов местного самоуправления</t>
  </si>
  <si>
    <t xml:space="preserve">                                                                                                      </t>
  </si>
  <si>
    <t>Приложение  № 5</t>
  </si>
  <si>
    <t xml:space="preserve">                                                                     </t>
  </si>
  <si>
    <t>к решению  Совета  депутатов</t>
  </si>
  <si>
    <t xml:space="preserve"> Источники внутреннего финансирования  дефицита бюджета  </t>
  </si>
  <si>
    <t>0 06 01 05 00 00 00 0000 000</t>
  </si>
  <si>
    <t>Увеличение остатков средств бюджетов</t>
  </si>
  <si>
    <t>0 06 01 05 02 00 00 0000 500</t>
  </si>
  <si>
    <t>Увеличение 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</si>
  <si>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</si>
  <si>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</si>
  <si>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 прочих остатков денежных средств бюджетов поселений</t>
  </si>
  <si>
    <t>0 06 01 05 00 00 00 0000 600</t>
  </si>
  <si>
    <t>0 06 01 05 02 01 05 0000 510</t>
  </si>
  <si>
    <t>0 06 01 05 02 00 00 0000 600</t>
  </si>
  <si>
    <t>0 06 01 05 02 01 05 0000 610</t>
  </si>
  <si>
    <t>"Село Чумикан"</t>
  </si>
  <si>
    <t xml:space="preserve"> Глава  сельского поселения                                                                                                        </t>
  </si>
  <si>
    <t>(тыс. рублей)</t>
  </si>
  <si>
    <t>0 06 01 00 00 00 00 0000 000</t>
  </si>
  <si>
    <t>Мероприятия по развитию физической культуры и спорта в сельском поселении "Село Чумикан"</t>
  </si>
  <si>
    <t>Другие вопросы в области национальной безопасности и правоохранительной деятельности</t>
  </si>
  <si>
    <t>Благоустройство</t>
  </si>
  <si>
    <t>Программа по обеспечению мер пожарной безопасности в границах сельского поселения "Село Чумикан" на 2013-2018 годы</t>
  </si>
  <si>
    <t>Обеспечение деятельности подведомственных учреждений культуры</t>
  </si>
  <si>
    <t>сельского поселения на 2016 год</t>
  </si>
  <si>
    <t>Прогноз поступления доходов по основным источникам на 2016 год</t>
  </si>
  <si>
    <t>2016 год</t>
  </si>
  <si>
    <t>НАЦИОНАЛЬНАЯ БЕЗОПАСНОСТЬ И ПРАВООХРАНИТЕЛЬНАЯ ДЕЯТЕЛЬНОСТЬ</t>
  </si>
  <si>
    <t xml:space="preserve"> Программа «Охрана общественного порядка на территории сельского поселения «Село Чумикан» на 2014-2017 годы».</t>
  </si>
  <si>
    <t>Экономическое стимулирование добровольных народных дружинников</t>
  </si>
  <si>
    <t>Программа по благоустройству территории сельского поселения «Село Чумикан» на 2015-2017 годы</t>
  </si>
  <si>
    <t>Программа «Развитие культуры сельского поселения «Село Чумикан» на 2015-2017 годы»</t>
  </si>
  <si>
    <t>Программа  «Развитие физической культуры и спорта на территории сельского поселения «Село Чумикан» на 2014-2017 годы»</t>
  </si>
  <si>
    <t xml:space="preserve">0 0 </t>
  </si>
  <si>
    <t>Программа «Охрана общественного порядка на территории сельского поселения «Село Чумикан» на 2014-2017 годы»</t>
  </si>
  <si>
    <t>Программа  «Организация улично-дорожной сети на территории сельского поселения «Село Чумикан» на 2014-2017 годы»</t>
  </si>
  <si>
    <t>(муниципальным программам сельского поселения, не включенным в муниципальные программы направлениям деятельности органов муниципальной власти, наиболее значимых учреждений культуры, указанных в ведомственной структуре расходов бюджета сельского поселения(далее - непрограммные направления деятельности)), группам (группам и подгруппам), видам расходов классификации расходов бюджета сельского поселения "Село Чумикан" на 2016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</si>
  <si>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</si>
  <si>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</si>
  <si>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</si>
  <si>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</si>
  <si>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НАЦИОНАЛЬНАЯ ЭКОНОМИКА</t>
  </si>
  <si>
    <t>Работы по содержанию дорог на территории сельского поселения "Село Чумикан"</t>
  </si>
  <si>
    <t>ЖИЛИЩНО-КОММУНАЛЬНОЕ ХОЗЯЙСТВО</t>
  </si>
  <si>
    <t>Жилищное хозяйство</t>
  </si>
  <si>
    <t>Капитальный ремонт муниципального жилищного фонда сельского поселения</t>
  </si>
  <si>
    <t>Единый налог взимаемый с налогоплательщиков,выбравших в качестве объекта налогооблажения доходы</t>
  </si>
  <si>
    <t>7100000000</t>
  </si>
  <si>
    <t>7110000000</t>
  </si>
  <si>
    <t>7110000010</t>
  </si>
  <si>
    <t>7200000000</t>
  </si>
  <si>
    <t>7210000010</t>
  </si>
  <si>
    <t>7210000020</t>
  </si>
  <si>
    <t>852</t>
  </si>
  <si>
    <t>Уплата налогов и сборов</t>
  </si>
  <si>
    <t>Инвентаризация объектов улично дорожной сети и изготовление технической документации</t>
  </si>
  <si>
    <t>0000000000</t>
  </si>
  <si>
    <t>9996001350</t>
  </si>
  <si>
    <t>0300000000</t>
  </si>
  <si>
    <t>0316001230</t>
  </si>
  <si>
    <t>0326001240</t>
  </si>
  <si>
    <t>0336001250</t>
  </si>
  <si>
    <t>0416001280</t>
  </si>
  <si>
    <t>0516001390</t>
  </si>
  <si>
    <t>9996001380</t>
  </si>
  <si>
    <t>0116001210</t>
  </si>
  <si>
    <t>0800000000</t>
  </si>
  <si>
    <t>0816001310</t>
  </si>
  <si>
    <t>0826001320</t>
  </si>
  <si>
    <t>0836001330</t>
  </si>
  <si>
    <t>0846001340</t>
  </si>
  <si>
    <t>9996001370</t>
  </si>
  <si>
    <t>0616001300</t>
  </si>
  <si>
    <t>0526001400</t>
  </si>
  <si>
    <t>Муниципальная целевая программа поддержки гражданских инициатив на 2016-2020 годы</t>
  </si>
  <si>
    <t>Софинансирование проекта по капитальному ремонту бани</t>
  </si>
  <si>
    <t>0716001360</t>
  </si>
  <si>
    <t>0526001390</t>
  </si>
  <si>
    <t>9900000000</t>
  </si>
  <si>
    <t>9990000000</t>
  </si>
  <si>
    <t xml:space="preserve">  1 03 00000 00 0000 110</t>
  </si>
  <si>
    <t xml:space="preserve">  1 03 02230 01 0000 110</t>
  </si>
  <si>
    <t xml:space="preserve">  1 03 02240 01 0000 110</t>
  </si>
  <si>
    <t xml:space="preserve">  1 03 02250 01 0000 110</t>
  </si>
  <si>
    <t xml:space="preserve">  1 03 02260 01 0000 110</t>
  </si>
  <si>
    <t>1 14 00000 00 0000 000</t>
  </si>
  <si>
    <t>Доходы от продажи квартир, находящийся в собственности сельских поселений</t>
  </si>
  <si>
    <t>1 14 01050 10 0000 410</t>
  </si>
  <si>
    <t>1 11 09045 10 0000 120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</si>
  <si>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</si>
  <si>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  бюджетов сельских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</si>
  <si>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</si>
  <si>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 передаваемые бюджетам сельских поселений</t>
  </si>
  <si>
    <t>Прочие безвозмездные поступления в бюджеты сельских поселений</t>
  </si>
  <si>
    <t>Прочие поступления от использования имущества,находящегося в собственности сельских  поселений( за исключением имущества,находящегося в собственности муниципальных бюджетных и автономных учреждений,а также имущества муниципальных унитарных предприятий (аренда мун.жилья)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</si>
  <si>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</si>
  <si>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имущество физических лиц,взимаемых по ставке,применяемой к объекту налогооблажения,расположенному в границах сельского поселения</t>
  </si>
  <si>
    <t>Субвенции бюджетам бюджетной системы Российской федерации</t>
  </si>
  <si>
    <t>2 02 03000 00 0000 151</t>
  </si>
  <si>
    <t>Субсидии бюджетам бюджетной системы Российской Федерации</t>
  </si>
  <si>
    <t>2 02 02000 00 0000 151</t>
  </si>
  <si>
    <t>Дотация бюджетам бюджетной системы Российской Федерации</t>
  </si>
  <si>
    <t>Дотации бюджетам сельских поселений на выравнивание  бюджетной обеспеченности</t>
  </si>
  <si>
    <t>Прочие субидии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</si>
  <si>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</si>
  <si>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</si>
  <si>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2 02 04000 00 0000 151</t>
  </si>
  <si>
    <t>НАЛОГОВЫЕ И НЕНАЛОГОВЫЕ ДОХОДЫ</t>
  </si>
  <si>
    <t>НАЛОГИ НА ТОВАРЫ, РАБОТЫ, УСЛУГИ, РЕАЛИЗУЕМЫЕ НА ТЕРРИТОРИИ РОССИЙСКОЙ ФЕДЕРАЦИИ (АКЦИЗЫ)</t>
  </si>
  <si>
    <t>НАЛОГИ НА ИМУЩЕСТВО</t>
  </si>
  <si>
    <t>ДОХОДЫ ОТ ПРОДАЖИ МАТЕРИАЛЬНЫХ И НЕМАТЕРИАЛЬНЫХ АКТИВОВ</t>
  </si>
  <si>
    <t xml:space="preserve">Материально-техническое обеспечение </t>
  </si>
  <si>
    <t>119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</si>
  <si>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</si>
  <si>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</si>
  <si>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государственнх (муниципальных) органов</t>
  </si>
  <si>
    <t xml:space="preserve">Фонд оплаты труда государственнх (муниципальных) органов </t>
  </si>
  <si>
    <t>853</t>
  </si>
  <si>
    <t>Уплата прочих налогов, сборов</t>
  </si>
  <si>
    <t>Уплата иных платежей</t>
  </si>
  <si>
    <t>9990051180</t>
  </si>
  <si>
    <t xml:space="preserve">Фонд оплаты труда казенных учреждений 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</si>
  <si>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</si>
  <si>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</si>
  <si>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110</t>
  </si>
  <si>
    <t>Пособия, компенсации и иные социальные выплаты</t>
  </si>
  <si>
    <t xml:space="preserve">0 8 </t>
  </si>
  <si>
    <t>232</t>
  </si>
  <si>
    <t>0856001560</t>
  </si>
  <si>
    <t>540</t>
  </si>
  <si>
    <t>321</t>
  </si>
  <si>
    <t>Расходы на оплату труда сотрудников подведомственных учреждений культуры</t>
  </si>
  <si>
    <t>Создание системы маршрутного ориентирования участников дорожного движения, устройство и ремонт пешеходных тротуаров, оборудование искусственным освещением мест концентрации дорожно – транспортных происшествий на участках автомобильных дорог общего пользования местного значения в рамках реализации мероприятий по обеспечению безопасности дорожного движения в сельском поселении "Село Чумикан"</t>
  </si>
  <si>
    <t>Фонд оплаты труда государственных (муниципальных) органов</t>
  </si>
  <si>
    <t>1 06 06033 10 0000 110</t>
  </si>
  <si>
    <t>1 06 06043 10 0000 110</t>
  </si>
  <si>
    <t>Земельный налог с организаций, обладающих земельным участком, расположенным в границах сельского поселения</t>
  </si>
  <si>
    <t>Земельный налог с физических лиц, обладающих земельным участком, расположенным в границах сельского поселения</t>
  </si>
  <si>
    <t>215050С670</t>
  </si>
  <si>
    <t>Уплата налогов, сборов и иных платежей</t>
  </si>
  <si>
    <t>Субсидии бюджетам муниципальных образований края на организацию дополнительного профессионального образования лиц, замещающих выборные муниципальные должности, и муниципальных служащих в рамках государственной программы Хабаровского края "Содействие развитию местного самоуправления в Хабаровском крае"</t>
  </si>
  <si>
    <t>290020С310</t>
  </si>
  <si>
    <t>Организация дополнительного профессионального образования лиц, замещающих выборные муниципальные должности, и муниципальных служащих админитсрации сельского поселения "Село Чумикан"</t>
  </si>
  <si>
    <t>721000П320</t>
  </si>
  <si>
    <t>Обеспечение деятельности административных комиссий</t>
  </si>
  <si>
    <t>Работы по капитальному ремонту и содержанию объектов уличного освещения на территории сельского поселения "Село Чумикан"</t>
  </si>
  <si>
    <t>9996001551</t>
  </si>
  <si>
    <t>1 4</t>
  </si>
  <si>
    <t>Бытовое обслуживание населения</t>
  </si>
  <si>
    <t>Капитальный ремонт бани</t>
  </si>
  <si>
    <t>9996001550</t>
  </si>
  <si>
    <t>1 1</t>
  </si>
  <si>
    <t>Прочие межбюджетные трансферты общего характера</t>
  </si>
  <si>
    <t>0516001290</t>
  </si>
  <si>
    <t xml:space="preserve">                                                                                                                            от___________2017 г.   №</t>
  </si>
  <si>
    <t xml:space="preserve">от     .     .  2017 г.  № </t>
  </si>
  <si>
    <t>от      .      .     2017 г. №</t>
  </si>
  <si>
    <t>от      .      .    2017 г.  №</t>
  </si>
  <si>
    <t>НАЛОГИ НА СОВОКУПНЫЙ ДОХОД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</si>
</sst>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"/>
    <numFmt numFmtId="168" formatCode="0.0%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"/>
    <numFmt numFmtId="178" formatCode="#,##0.000_ ;\-#,##0.000\ "/>
    <numFmt numFmtId="179" formatCode="0.000"/>
    <numFmt numFmtId="180" formatCode="_-* #,##0.000&quot;р.&quot;_-;\-* #,##0.000&quot;р.&quot;_-;_-* &quot;-&quot;???&quot;р.&quot;_-;_-@_-"/>
    <numFmt numFmtId="181" formatCode="#,##0.000&quot;р.&quot;;\-#,##0.000&quot;р.&quot;"/>
    <numFmt numFmtId="182" formatCode="#,##0.00&quot;р.&quot;"/>
    <numFmt numFmtId="183" formatCode="[$€-2]\ ###,000_);[Red]\([$€-2]\ ###,000\)"/>
    <numFmt numFmtId="184" formatCode="#,##0.0"/>
    <numFmt numFmtId="185" formatCode="#,##0.000"/>
  </numFmts>
  <fonts count="52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55" applyFont="1" applyAlignment="1">
      <alignment horizontal="right"/>
      <protection/>
    </xf>
    <xf numFmtId="0" fontId="3" fillId="0" borderId="0" xfId="55" applyFont="1">
      <alignment/>
      <protection/>
    </xf>
    <xf numFmtId="0" fontId="10" fillId="0" borderId="0" xfId="55">
      <alignment/>
      <protection/>
    </xf>
    <xf numFmtId="0" fontId="3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11" fillId="0" borderId="0" xfId="55" applyFont="1">
      <alignment/>
      <protection/>
    </xf>
    <xf numFmtId="0" fontId="3" fillId="0" borderId="10" xfId="55" applyFont="1" applyBorder="1" applyAlignment="1">
      <alignment horizontal="center"/>
      <protection/>
    </xf>
    <xf numFmtId="0" fontId="4" fillId="0" borderId="10" xfId="55" applyFont="1" applyBorder="1">
      <alignment/>
      <protection/>
    </xf>
    <xf numFmtId="0" fontId="4" fillId="0" borderId="10" xfId="55" applyFont="1" applyBorder="1">
      <alignment/>
      <protection/>
    </xf>
    <xf numFmtId="0" fontId="3" fillId="0" borderId="10" xfId="55" applyFont="1" applyBorder="1">
      <alignment/>
      <protection/>
    </xf>
    <xf numFmtId="0" fontId="4" fillId="0" borderId="10" xfId="55" applyFont="1" applyBorder="1" applyAlignment="1">
      <alignment horizontal="center"/>
      <protection/>
    </xf>
    <xf numFmtId="0" fontId="4" fillId="0" borderId="10" xfId="55" applyFont="1" applyBorder="1" applyAlignment="1">
      <alignment horizontal="left"/>
      <protection/>
    </xf>
    <xf numFmtId="0" fontId="3" fillId="0" borderId="10" xfId="55" applyFont="1" applyBorder="1" applyAlignment="1">
      <alignment wrapText="1"/>
      <protection/>
    </xf>
    <xf numFmtId="0" fontId="4" fillId="0" borderId="10" xfId="55" applyFont="1" applyBorder="1" applyAlignment="1">
      <alignment wrapText="1"/>
      <protection/>
    </xf>
    <xf numFmtId="0" fontId="3" fillId="0" borderId="11" xfId="55" applyFont="1" applyBorder="1" applyAlignment="1">
      <alignment horizontal="center"/>
      <protection/>
    </xf>
    <xf numFmtId="0" fontId="3" fillId="0" borderId="12" xfId="55" applyFont="1" applyBorder="1" applyAlignment="1">
      <alignment wrapText="1"/>
      <protection/>
    </xf>
    <xf numFmtId="0" fontId="3" fillId="0" borderId="13" xfId="55" applyFont="1" applyBorder="1" applyAlignment="1">
      <alignment horizontal="center"/>
      <protection/>
    </xf>
    <xf numFmtId="0" fontId="3" fillId="0" borderId="14" xfId="55" applyFont="1" applyBorder="1" applyAlignment="1">
      <alignment horizontal="left" wrapText="1"/>
      <protection/>
    </xf>
    <xf numFmtId="0" fontId="4" fillId="0" borderId="13" xfId="55" applyFont="1" applyBorder="1" applyAlignment="1">
      <alignment horizontal="center"/>
      <protection/>
    </xf>
    <xf numFmtId="0" fontId="4" fillId="0" borderId="14" xfId="55" applyFont="1" applyBorder="1" applyAlignment="1">
      <alignment horizontal="left" wrapText="1"/>
      <protection/>
    </xf>
    <xf numFmtId="49" fontId="3" fillId="0" borderId="13" xfId="55" applyNumberFormat="1" applyFont="1" applyBorder="1" applyAlignment="1">
      <alignment horizontal="center"/>
      <protection/>
    </xf>
    <xf numFmtId="0" fontId="3" fillId="0" borderId="14" xfId="55" applyNumberFormat="1" applyFont="1" applyBorder="1" applyAlignment="1">
      <alignment horizontal="left" wrapText="1"/>
      <protection/>
    </xf>
    <xf numFmtId="3" fontId="3" fillId="0" borderId="13" xfId="55" applyNumberFormat="1" applyFont="1" applyBorder="1" applyAlignment="1">
      <alignment horizontal="center"/>
      <protection/>
    </xf>
    <xf numFmtId="0" fontId="4" fillId="0" borderId="0" xfId="55" applyFont="1">
      <alignment/>
      <protection/>
    </xf>
    <xf numFmtId="4" fontId="10" fillId="0" borderId="0" xfId="55" applyNumberFormat="1">
      <alignment/>
      <protection/>
    </xf>
    <xf numFmtId="185" fontId="10" fillId="0" borderId="0" xfId="55" applyNumberFormat="1">
      <alignment/>
      <protection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0" fontId="4" fillId="0" borderId="0" xfId="55" applyFont="1" applyAlignment="1">
      <alignment horizontal="right"/>
      <protection/>
    </xf>
    <xf numFmtId="0" fontId="3" fillId="0" borderId="0" xfId="0" applyFont="1" applyAlignment="1">
      <alignment/>
    </xf>
    <xf numFmtId="0" fontId="3" fillId="0" borderId="0" xfId="55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184" fontId="0" fillId="0" borderId="0" xfId="0" applyNumberFormat="1" applyFill="1" applyAlignment="1">
      <alignment/>
    </xf>
    <xf numFmtId="184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8" fillId="0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center" wrapText="1"/>
    </xf>
    <xf numFmtId="0" fontId="3" fillId="0" borderId="10" xfId="55" applyFont="1" applyBorder="1" applyAlignment="1">
      <alignment horizontal="left" wrapText="1"/>
      <protection/>
    </xf>
    <xf numFmtId="184" fontId="8" fillId="0" borderId="0" xfId="0" applyNumberFormat="1" applyFont="1" applyAlignment="1">
      <alignment/>
    </xf>
    <xf numFmtId="185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4" xfId="55" applyFont="1" applyBorder="1" applyAlignment="1">
      <alignment horizontal="left" wrapText="1"/>
      <protection/>
    </xf>
    <xf numFmtId="179" fontId="13" fillId="0" borderId="0" xfId="55" applyNumberFormat="1" applyFont="1">
      <alignment/>
      <protection/>
    </xf>
    <xf numFmtId="179" fontId="3" fillId="0" borderId="0" xfId="55" applyNumberFormat="1" applyFont="1">
      <alignment/>
      <protection/>
    </xf>
    <xf numFmtId="179" fontId="4" fillId="0" borderId="0" xfId="55" applyNumberFormat="1" applyFont="1">
      <alignment/>
      <protection/>
    </xf>
    <xf numFmtId="179" fontId="3" fillId="0" borderId="10" xfId="55" applyNumberFormat="1" applyFont="1" applyBorder="1" applyAlignment="1">
      <alignment horizontal="center" wrapText="1"/>
      <protection/>
    </xf>
    <xf numFmtId="179" fontId="4" fillId="0" borderId="10" xfId="55" applyNumberFormat="1" applyFont="1" applyBorder="1">
      <alignment/>
      <protection/>
    </xf>
    <xf numFmtId="179" fontId="3" fillId="0" borderId="10" xfId="55" applyNumberFormat="1" applyFont="1" applyBorder="1">
      <alignment/>
      <protection/>
    </xf>
    <xf numFmtId="179" fontId="3" fillId="0" borderId="11" xfId="55" applyNumberFormat="1" applyFont="1" applyBorder="1">
      <alignment/>
      <protection/>
    </xf>
    <xf numFmtId="179" fontId="3" fillId="0" borderId="11" xfId="55" applyNumberFormat="1" applyFont="1" applyBorder="1" applyAlignment="1">
      <alignment horizontal="right" wrapText="1"/>
      <protection/>
    </xf>
    <xf numFmtId="179" fontId="3" fillId="0" borderId="10" xfId="55" applyNumberFormat="1" applyFont="1" applyBorder="1" applyAlignment="1">
      <alignment horizontal="right" wrapText="1"/>
      <protection/>
    </xf>
    <xf numFmtId="179" fontId="4" fillId="0" borderId="13" xfId="55" applyNumberFormat="1" applyFont="1" applyBorder="1" applyAlignment="1">
      <alignment horizontal="right" wrapText="1"/>
      <protection/>
    </xf>
    <xf numFmtId="179" fontId="3" fillId="0" borderId="13" xfId="55" applyNumberFormat="1" applyFont="1" applyBorder="1" applyAlignment="1">
      <alignment horizontal="right" wrapText="1"/>
      <protection/>
    </xf>
    <xf numFmtId="179" fontId="3" fillId="0" borderId="13" xfId="55" applyNumberFormat="1" applyFont="1" applyFill="1" applyBorder="1" applyAlignment="1">
      <alignment horizontal="right" wrapText="1"/>
      <protection/>
    </xf>
    <xf numFmtId="179" fontId="4" fillId="0" borderId="13" xfId="55" applyNumberFormat="1" applyFont="1" applyFill="1" applyBorder="1" applyAlignment="1">
      <alignment horizontal="right" wrapText="1"/>
      <protection/>
    </xf>
    <xf numFmtId="179" fontId="3" fillId="0" borderId="13" xfId="55" applyNumberFormat="1" applyFont="1" applyFill="1" applyBorder="1" applyAlignment="1">
      <alignment horizontal="right" wrapText="1"/>
      <protection/>
    </xf>
    <xf numFmtId="2" fontId="4" fillId="0" borderId="0" xfId="0" applyNumberFormat="1" applyFont="1" applyFill="1" applyBorder="1" applyAlignment="1">
      <alignment horizontal="center"/>
    </xf>
    <xf numFmtId="49" fontId="16" fillId="32" borderId="16" xfId="0" applyNumberFormat="1" applyFont="1" applyFill="1" applyBorder="1" applyAlignment="1" applyProtection="1">
      <alignment horizontal="left" vertical="top" wrapText="1"/>
      <protection/>
    </xf>
    <xf numFmtId="179" fontId="0" fillId="0" borderId="0" xfId="0" applyNumberFormat="1" applyAlignment="1">
      <alignment/>
    </xf>
    <xf numFmtId="179" fontId="3" fillId="0" borderId="10" xfId="0" applyNumberFormat="1" applyFont="1" applyBorder="1" applyAlignment="1">
      <alignment horizontal="right" vertical="center" wrapText="1"/>
    </xf>
    <xf numFmtId="179" fontId="5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right"/>
    </xf>
    <xf numFmtId="179" fontId="4" fillId="0" borderId="10" xfId="0" applyNumberFormat="1" applyFont="1" applyFill="1" applyBorder="1" applyAlignment="1">
      <alignment horizontal="right" wrapText="1"/>
    </xf>
    <xf numFmtId="179" fontId="3" fillId="0" borderId="10" xfId="0" applyNumberFormat="1" applyFont="1" applyFill="1" applyBorder="1" applyAlignment="1">
      <alignment horizontal="right" wrapText="1"/>
    </xf>
    <xf numFmtId="179" fontId="3" fillId="0" borderId="10" xfId="0" applyNumberFormat="1" applyFont="1" applyFill="1" applyBorder="1" applyAlignment="1">
      <alignment horizontal="right" wrapText="1"/>
    </xf>
    <xf numFmtId="179" fontId="4" fillId="0" borderId="10" xfId="0" applyNumberFormat="1" applyFont="1" applyFill="1" applyBorder="1" applyAlignment="1">
      <alignment horizontal="right" wrapText="1"/>
    </xf>
    <xf numFmtId="179" fontId="3" fillId="0" borderId="10" xfId="0" applyNumberFormat="1" applyFont="1" applyBorder="1" applyAlignment="1">
      <alignment/>
    </xf>
    <xf numFmtId="179" fontId="4" fillId="33" borderId="10" xfId="0" applyNumberFormat="1" applyFont="1" applyFill="1" applyBorder="1" applyAlignment="1">
      <alignment horizontal="right" wrapText="1"/>
    </xf>
    <xf numFmtId="179" fontId="3" fillId="33" borderId="10" xfId="0" applyNumberFormat="1" applyFont="1" applyFill="1" applyBorder="1" applyAlignment="1">
      <alignment horizontal="right" wrapText="1"/>
    </xf>
    <xf numFmtId="179" fontId="3" fillId="33" borderId="10" xfId="0" applyNumberFormat="1" applyFont="1" applyFill="1" applyBorder="1" applyAlignment="1">
      <alignment horizontal="right" wrapText="1"/>
    </xf>
    <xf numFmtId="179" fontId="4" fillId="33" borderId="10" xfId="0" applyNumberFormat="1" applyFont="1" applyFill="1" applyBorder="1" applyAlignment="1">
      <alignment horizontal="right" wrapText="1"/>
    </xf>
    <xf numFmtId="179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9" fontId="8" fillId="0" borderId="0" xfId="0" applyNumberFormat="1" applyFont="1" applyAlignment="1">
      <alignment horizontal="right"/>
    </xf>
    <xf numFmtId="179" fontId="0" fillId="0" borderId="0" xfId="0" applyNumberFormat="1" applyAlignment="1">
      <alignment horizontal="right"/>
    </xf>
    <xf numFmtId="49" fontId="16" fillId="32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4" fillId="0" borderId="0" xfId="0" applyNumberFormat="1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15" fillId="0" borderId="17" xfId="0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55" applyFont="1" applyAlignment="1">
      <alignment horizontal="lef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Таблицы 2005 год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72.875" style="59" customWidth="1"/>
    <col min="2" max="2" width="15.25390625" style="88" customWidth="1"/>
    <col min="3" max="3" width="9.125" style="0" customWidth="1"/>
    <col min="4" max="4" width="12.75390625" style="156" customWidth="1"/>
    <col min="5" max="5" width="11.625" style="0" customWidth="1"/>
  </cols>
  <sheetData>
    <row r="1" spans="1:4" ht="12.75">
      <c r="A1" s="168"/>
      <c r="B1" s="168"/>
      <c r="C1" s="168"/>
      <c r="D1" s="168"/>
    </row>
    <row r="2" spans="1:4" ht="13.5" customHeight="1">
      <c r="A2" s="80" t="s">
        <v>110</v>
      </c>
      <c r="B2" s="171" t="s">
        <v>111</v>
      </c>
      <c r="C2" s="171"/>
      <c r="D2" s="171"/>
    </row>
    <row r="3" spans="2:4" ht="15.75">
      <c r="B3" s="172" t="s">
        <v>112</v>
      </c>
      <c r="C3" s="172"/>
      <c r="D3" s="172"/>
    </row>
    <row r="4" spans="2:4" ht="15.75">
      <c r="B4" s="166" t="s">
        <v>280</v>
      </c>
      <c r="C4" s="166"/>
      <c r="D4" s="166"/>
    </row>
    <row r="5" ht="15">
      <c r="C5" s="52"/>
    </row>
    <row r="6" spans="1:4" ht="12.75" customHeight="1">
      <c r="A6" s="170" t="s">
        <v>119</v>
      </c>
      <c r="B6" s="170"/>
      <c r="C6" s="170"/>
      <c r="D6" s="170"/>
    </row>
    <row r="7" spans="1:4" ht="75.75" customHeight="1">
      <c r="A7" s="169" t="s">
        <v>159</v>
      </c>
      <c r="B7" s="169"/>
      <c r="C7" s="169"/>
      <c r="D7" s="169"/>
    </row>
    <row r="8" spans="1:4" ht="16.5" customHeight="1">
      <c r="A8" s="3"/>
      <c r="B8" s="89"/>
      <c r="C8" s="167" t="s">
        <v>13</v>
      </c>
      <c r="D8" s="167"/>
    </row>
    <row r="9" spans="1:4" ht="33" customHeight="1">
      <c r="A9" s="61" t="s">
        <v>8</v>
      </c>
      <c r="B9" s="82" t="s">
        <v>118</v>
      </c>
      <c r="C9" s="61" t="s">
        <v>69</v>
      </c>
      <c r="D9" s="157" t="s">
        <v>11</v>
      </c>
    </row>
    <row r="10" spans="1:4" ht="33" customHeight="1">
      <c r="A10" s="106" t="s">
        <v>153</v>
      </c>
      <c r="B10" s="19" t="s">
        <v>188</v>
      </c>
      <c r="C10" s="19" t="s">
        <v>72</v>
      </c>
      <c r="D10" s="158">
        <f>D11</f>
        <v>524</v>
      </c>
    </row>
    <row r="11" spans="1:4" ht="21" customHeight="1">
      <c r="A11" s="104" t="s">
        <v>144</v>
      </c>
      <c r="B11" s="17" t="s">
        <v>188</v>
      </c>
      <c r="C11" s="17" t="s">
        <v>72</v>
      </c>
      <c r="D11" s="159">
        <f>D12</f>
        <v>524</v>
      </c>
    </row>
    <row r="12" spans="1:4" ht="33" customHeight="1">
      <c r="A12" s="64" t="s">
        <v>83</v>
      </c>
      <c r="B12" s="17" t="s">
        <v>188</v>
      </c>
      <c r="C12" s="17" t="s">
        <v>85</v>
      </c>
      <c r="D12" s="159">
        <f>'прил.4 2016'!G72</f>
        <v>524</v>
      </c>
    </row>
    <row r="13" spans="1:4" ht="33" customHeight="1">
      <c r="A13" s="66" t="s">
        <v>145</v>
      </c>
      <c r="B13" s="19" t="s">
        <v>181</v>
      </c>
      <c r="C13" s="19" t="s">
        <v>72</v>
      </c>
      <c r="D13" s="158">
        <f>D14+D16+D18</f>
        <v>201.8</v>
      </c>
    </row>
    <row r="14" spans="1:4" ht="18" customHeight="1">
      <c r="A14" s="64" t="s">
        <v>93</v>
      </c>
      <c r="B14" s="17" t="s">
        <v>182</v>
      </c>
      <c r="C14" s="17" t="s">
        <v>72</v>
      </c>
      <c r="D14" s="159">
        <f>D15</f>
        <v>70</v>
      </c>
    </row>
    <row r="15" spans="1:4" ht="33" customHeight="1">
      <c r="A15" s="64" t="s">
        <v>83</v>
      </c>
      <c r="B15" s="17" t="s">
        <v>182</v>
      </c>
      <c r="C15" s="17" t="s">
        <v>97</v>
      </c>
      <c r="D15" s="159">
        <f>'прил.4 2016'!G47</f>
        <v>70</v>
      </c>
    </row>
    <row r="16" spans="1:4" ht="22.5" customHeight="1">
      <c r="A16" s="65" t="s">
        <v>94</v>
      </c>
      <c r="B16" s="18" t="s">
        <v>183</v>
      </c>
      <c r="C16" s="18" t="s">
        <v>72</v>
      </c>
      <c r="D16" s="160">
        <f>D17</f>
        <v>81</v>
      </c>
    </row>
    <row r="17" spans="1:4" ht="33" customHeight="1">
      <c r="A17" s="64" t="s">
        <v>83</v>
      </c>
      <c r="B17" s="18" t="s">
        <v>183</v>
      </c>
      <c r="C17" s="18" t="s">
        <v>85</v>
      </c>
      <c r="D17" s="160">
        <f>'прил.4 2016'!G49</f>
        <v>81</v>
      </c>
    </row>
    <row r="18" spans="1:4" ht="22.5" customHeight="1">
      <c r="A18" s="64" t="s">
        <v>95</v>
      </c>
      <c r="B18" s="18" t="s">
        <v>184</v>
      </c>
      <c r="C18" s="18" t="s">
        <v>72</v>
      </c>
      <c r="D18" s="160">
        <f>D19</f>
        <v>50.8</v>
      </c>
    </row>
    <row r="19" spans="1:4" ht="33" customHeight="1">
      <c r="A19" s="64" t="s">
        <v>83</v>
      </c>
      <c r="B19" s="18" t="s">
        <v>184</v>
      </c>
      <c r="C19" s="18" t="s">
        <v>85</v>
      </c>
      <c r="D19" s="160">
        <f>'прил.4 2016'!G51</f>
        <v>50.8</v>
      </c>
    </row>
    <row r="20" spans="1:4" ht="33.75" customHeight="1">
      <c r="A20" s="66" t="s">
        <v>157</v>
      </c>
      <c r="B20" s="19" t="s">
        <v>185</v>
      </c>
      <c r="C20" s="19" t="s">
        <v>72</v>
      </c>
      <c r="D20" s="158">
        <f>D21</f>
        <v>5</v>
      </c>
    </row>
    <row r="21" spans="1:4" ht="21.75" customHeight="1">
      <c r="A21" s="64" t="s">
        <v>152</v>
      </c>
      <c r="B21" s="18" t="s">
        <v>185</v>
      </c>
      <c r="C21" s="18" t="s">
        <v>72</v>
      </c>
      <c r="D21" s="160">
        <f>D22</f>
        <v>5</v>
      </c>
    </row>
    <row r="22" spans="1:4" ht="33.75" customHeight="1">
      <c r="A22" s="65" t="s">
        <v>81</v>
      </c>
      <c r="B22" s="18" t="s">
        <v>185</v>
      </c>
      <c r="C22" s="18" t="s">
        <v>85</v>
      </c>
      <c r="D22" s="160">
        <f>'прил.4 2016'!G54</f>
        <v>5</v>
      </c>
    </row>
    <row r="23" spans="1:4" ht="38.25" customHeight="1">
      <c r="A23" s="66" t="s">
        <v>158</v>
      </c>
      <c r="B23" s="19" t="s">
        <v>179</v>
      </c>
      <c r="C23" s="19" t="s">
        <v>72</v>
      </c>
      <c r="D23" s="158">
        <f>D24+D28+D30+D26</f>
        <v>3328.94</v>
      </c>
    </row>
    <row r="24" spans="1:4" ht="112.5" customHeight="1">
      <c r="A24" s="65" t="s">
        <v>255</v>
      </c>
      <c r="B24" s="18" t="s">
        <v>261</v>
      </c>
      <c r="C24" s="18" t="s">
        <v>72</v>
      </c>
      <c r="D24" s="159">
        <f>D25</f>
        <v>1132.65</v>
      </c>
    </row>
    <row r="25" spans="1:4" ht="33.75" customHeight="1">
      <c r="A25" s="65" t="s">
        <v>81</v>
      </c>
      <c r="B25" s="18" t="s">
        <v>261</v>
      </c>
      <c r="C25" s="18" t="s">
        <v>85</v>
      </c>
      <c r="D25" s="159">
        <f>'прил.4 2016'!G59</f>
        <v>1132.65</v>
      </c>
    </row>
    <row r="26" spans="1:4" ht="33.75" customHeight="1">
      <c r="A26" s="64" t="s">
        <v>268</v>
      </c>
      <c r="B26" s="18" t="s">
        <v>276</v>
      </c>
      <c r="C26" s="18" t="s">
        <v>72</v>
      </c>
      <c r="D26" s="159">
        <f>D27</f>
        <v>1039.88</v>
      </c>
    </row>
    <row r="27" spans="1:4" ht="33.75" customHeight="1">
      <c r="A27" s="64" t="s">
        <v>83</v>
      </c>
      <c r="B27" s="18" t="s">
        <v>276</v>
      </c>
      <c r="C27" s="18" t="s">
        <v>85</v>
      </c>
      <c r="D27" s="159">
        <f>'прил.4 2016'!G61</f>
        <v>1039.88</v>
      </c>
    </row>
    <row r="28" spans="1:4" ht="33.75" customHeight="1">
      <c r="A28" s="64" t="s">
        <v>165</v>
      </c>
      <c r="B28" s="18" t="s">
        <v>200</v>
      </c>
      <c r="C28" s="18" t="s">
        <v>72</v>
      </c>
      <c r="D28" s="159">
        <f>D29</f>
        <v>920.71</v>
      </c>
    </row>
    <row r="29" spans="1:4" ht="33.75" customHeight="1">
      <c r="A29" s="64" t="s">
        <v>83</v>
      </c>
      <c r="B29" s="18" t="s">
        <v>200</v>
      </c>
      <c r="C29" s="18" t="s">
        <v>85</v>
      </c>
      <c r="D29" s="159">
        <f>'прил.4 2016'!G63</f>
        <v>920.71</v>
      </c>
    </row>
    <row r="30" spans="1:4" ht="33.75" customHeight="1">
      <c r="A30" s="65" t="s">
        <v>178</v>
      </c>
      <c r="B30" s="18" t="s">
        <v>196</v>
      </c>
      <c r="C30" s="18" t="s">
        <v>72</v>
      </c>
      <c r="D30" s="159">
        <f>D31</f>
        <v>235.7</v>
      </c>
    </row>
    <row r="31" spans="1:4" ht="33.75" customHeight="1">
      <c r="A31" s="65" t="s">
        <v>81</v>
      </c>
      <c r="B31" s="18" t="s">
        <v>196</v>
      </c>
      <c r="C31" s="18" t="s">
        <v>85</v>
      </c>
      <c r="D31" s="159">
        <f>'прил.4 2016'!G65</f>
        <v>235.7</v>
      </c>
    </row>
    <row r="32" spans="1:4" ht="33.75" customHeight="1">
      <c r="A32" s="66" t="s">
        <v>155</v>
      </c>
      <c r="B32" s="19" t="s">
        <v>195</v>
      </c>
      <c r="C32" s="19" t="s">
        <v>72</v>
      </c>
      <c r="D32" s="158">
        <f>D33</f>
        <v>5</v>
      </c>
    </row>
    <row r="33" spans="1:4" ht="33.75" customHeight="1">
      <c r="A33" s="64" t="s">
        <v>142</v>
      </c>
      <c r="B33" s="18" t="s">
        <v>195</v>
      </c>
      <c r="C33" s="18" t="s">
        <v>72</v>
      </c>
      <c r="D33" s="159">
        <f>D34</f>
        <v>5</v>
      </c>
    </row>
    <row r="34" spans="1:4" ht="33.75" customHeight="1">
      <c r="A34" s="64" t="s">
        <v>83</v>
      </c>
      <c r="B34" s="18" t="s">
        <v>195</v>
      </c>
      <c r="C34" s="18" t="s">
        <v>85</v>
      </c>
      <c r="D34" s="159">
        <f>'прил.4 2016'!G97</f>
        <v>5</v>
      </c>
    </row>
    <row r="35" spans="1:4" s="8" customFormat="1" ht="32.25" customHeight="1">
      <c r="A35" s="66" t="s">
        <v>70</v>
      </c>
      <c r="B35" s="19" t="s">
        <v>170</v>
      </c>
      <c r="C35" s="19" t="s">
        <v>72</v>
      </c>
      <c r="D35" s="161">
        <f>D36</f>
        <v>983</v>
      </c>
    </row>
    <row r="36" spans="1:4" ht="19.5" customHeight="1">
      <c r="A36" s="64" t="s">
        <v>71</v>
      </c>
      <c r="B36" s="18" t="s">
        <v>172</v>
      </c>
      <c r="C36" s="18" t="s">
        <v>72</v>
      </c>
      <c r="D36" s="160">
        <f>D37</f>
        <v>983</v>
      </c>
    </row>
    <row r="37" spans="1:4" ht="33" customHeight="1">
      <c r="A37" s="64" t="s">
        <v>75</v>
      </c>
      <c r="B37" s="18" t="s">
        <v>172</v>
      </c>
      <c r="C37" s="18" t="s">
        <v>73</v>
      </c>
      <c r="D37" s="159">
        <f>SUM(D38:D39)</f>
        <v>983</v>
      </c>
    </row>
    <row r="38" spans="1:4" ht="20.25" customHeight="1">
      <c r="A38" s="64" t="s">
        <v>256</v>
      </c>
      <c r="B38" s="18" t="s">
        <v>172</v>
      </c>
      <c r="C38" s="18" t="s">
        <v>74</v>
      </c>
      <c r="D38" s="159">
        <f>'прил.4 2016'!G16</f>
        <v>758.6</v>
      </c>
    </row>
    <row r="39" spans="1:4" ht="51" customHeight="1">
      <c r="A39" s="64" t="s">
        <v>237</v>
      </c>
      <c r="B39" s="85" t="s">
        <v>172</v>
      </c>
      <c r="C39" s="85" t="s">
        <v>236</v>
      </c>
      <c r="D39" s="159">
        <f>'прил.4 2016'!G17</f>
        <v>224.4</v>
      </c>
    </row>
    <row r="40" spans="1:5" ht="33.75" customHeight="1">
      <c r="A40" s="66" t="s">
        <v>77</v>
      </c>
      <c r="B40" s="19" t="s">
        <v>173</v>
      </c>
      <c r="C40" s="19" t="s">
        <v>72</v>
      </c>
      <c r="D40" s="158">
        <f>D41+D45+D48</f>
        <v>4554.4</v>
      </c>
      <c r="E40" s="92"/>
    </row>
    <row r="41" spans="1:4" ht="32.25" customHeight="1">
      <c r="A41" s="64" t="s">
        <v>75</v>
      </c>
      <c r="B41" s="18" t="s">
        <v>174</v>
      </c>
      <c r="C41" s="18" t="s">
        <v>73</v>
      </c>
      <c r="D41" s="160">
        <f>SUM(D42:D44)</f>
        <v>3289.2</v>
      </c>
    </row>
    <row r="42" spans="1:4" ht="31.5" customHeight="1">
      <c r="A42" s="64" t="s">
        <v>256</v>
      </c>
      <c r="B42" s="18" t="s">
        <v>174</v>
      </c>
      <c r="C42" s="18" t="s">
        <v>74</v>
      </c>
      <c r="D42" s="159">
        <f>'прил.4 2016'!G23</f>
        <v>2394</v>
      </c>
    </row>
    <row r="43" spans="1:4" ht="31.5" customHeight="1">
      <c r="A43" s="64" t="s">
        <v>78</v>
      </c>
      <c r="B43" s="18" t="s">
        <v>174</v>
      </c>
      <c r="C43" s="18" t="s">
        <v>79</v>
      </c>
      <c r="D43" s="160">
        <f>'прил.4 2016'!G24</f>
        <v>236.2</v>
      </c>
    </row>
    <row r="44" spans="1:4" ht="31.5" customHeight="1">
      <c r="A44" s="64" t="s">
        <v>237</v>
      </c>
      <c r="B44" s="85" t="s">
        <v>174</v>
      </c>
      <c r="C44" s="85" t="s">
        <v>236</v>
      </c>
      <c r="D44" s="160">
        <f>'прил.4 2016'!G25</f>
        <v>659</v>
      </c>
    </row>
    <row r="45" spans="1:4" ht="37.5" customHeight="1">
      <c r="A45" s="65" t="s">
        <v>81</v>
      </c>
      <c r="B45" s="18" t="s">
        <v>175</v>
      </c>
      <c r="C45" s="18" t="s">
        <v>84</v>
      </c>
      <c r="D45" s="160">
        <f>D46+D47</f>
        <v>1263</v>
      </c>
    </row>
    <row r="46" spans="1:4" ht="37.5" customHeight="1">
      <c r="A46" s="65" t="s">
        <v>82</v>
      </c>
      <c r="B46" s="18" t="s">
        <v>175</v>
      </c>
      <c r="C46" s="18" t="s">
        <v>80</v>
      </c>
      <c r="D46" s="160">
        <f>'прил.4 2016'!G27</f>
        <v>115.5</v>
      </c>
    </row>
    <row r="47" spans="1:4" ht="33" customHeight="1">
      <c r="A47" s="65" t="s">
        <v>83</v>
      </c>
      <c r="B47" s="18" t="s">
        <v>175</v>
      </c>
      <c r="C47" s="18" t="s">
        <v>85</v>
      </c>
      <c r="D47" s="160">
        <f>'прил.4 2016'!G28</f>
        <v>1147.5</v>
      </c>
    </row>
    <row r="48" spans="1:4" ht="19.5" customHeight="1">
      <c r="A48" s="65" t="s">
        <v>177</v>
      </c>
      <c r="B48" s="18" t="s">
        <v>175</v>
      </c>
      <c r="C48" s="18" t="s">
        <v>90</v>
      </c>
      <c r="D48" s="160">
        <f>D49</f>
        <v>2.2</v>
      </c>
    </row>
    <row r="49" spans="1:4" ht="18.75" customHeight="1">
      <c r="A49" s="65" t="s">
        <v>241</v>
      </c>
      <c r="B49" s="18" t="s">
        <v>175</v>
      </c>
      <c r="C49" s="18" t="s">
        <v>176</v>
      </c>
      <c r="D49" s="160">
        <f>'прил.4 2016'!G30</f>
        <v>2.2</v>
      </c>
    </row>
    <row r="50" spans="1:4" ht="18.75" customHeight="1">
      <c r="A50" s="66" t="s">
        <v>267</v>
      </c>
      <c r="B50" s="87" t="s">
        <v>266</v>
      </c>
      <c r="C50" s="19" t="s">
        <v>72</v>
      </c>
      <c r="D50" s="158">
        <f>D51</f>
        <v>2.2</v>
      </c>
    </row>
    <row r="51" spans="1:4" ht="18.75" customHeight="1">
      <c r="A51" s="65" t="s">
        <v>81</v>
      </c>
      <c r="B51" s="85" t="s">
        <v>266</v>
      </c>
      <c r="C51" s="18" t="s">
        <v>84</v>
      </c>
      <c r="D51" s="160">
        <f>D52</f>
        <v>2.2</v>
      </c>
    </row>
    <row r="52" spans="1:4" ht="18.75" customHeight="1">
      <c r="A52" s="65" t="s">
        <v>83</v>
      </c>
      <c r="B52" s="85" t="s">
        <v>266</v>
      </c>
      <c r="C52" s="18" t="s">
        <v>85</v>
      </c>
      <c r="D52" s="160">
        <f>'прил.4 2016'!G36</f>
        <v>2.2</v>
      </c>
    </row>
    <row r="53" spans="1:4" ht="18.75" customHeight="1">
      <c r="A53" s="66" t="s">
        <v>263</v>
      </c>
      <c r="B53" s="155" t="s">
        <v>264</v>
      </c>
      <c r="C53" s="19" t="s">
        <v>72</v>
      </c>
      <c r="D53" s="158">
        <f>D54</f>
        <v>89.88</v>
      </c>
    </row>
    <row r="54" spans="1:4" ht="18.75" customHeight="1">
      <c r="A54" s="64" t="s">
        <v>265</v>
      </c>
      <c r="B54" s="154" t="s">
        <v>264</v>
      </c>
      <c r="C54" s="18" t="s">
        <v>84</v>
      </c>
      <c r="D54" s="160">
        <f>D55</f>
        <v>89.88</v>
      </c>
    </row>
    <row r="55" spans="1:4" ht="18.75" customHeight="1">
      <c r="A55" s="65" t="s">
        <v>83</v>
      </c>
      <c r="B55" s="154" t="s">
        <v>264</v>
      </c>
      <c r="C55" s="18" t="s">
        <v>85</v>
      </c>
      <c r="D55" s="160">
        <f>'прил.4 2016'!G20</f>
        <v>89.88</v>
      </c>
    </row>
    <row r="56" spans="1:4" s="8" customFormat="1" ht="33" customHeight="1">
      <c r="A56" s="66" t="s">
        <v>154</v>
      </c>
      <c r="B56" s="19" t="s">
        <v>189</v>
      </c>
      <c r="C56" s="19" t="s">
        <v>72</v>
      </c>
      <c r="D56" s="158">
        <f>D57</f>
        <v>4389.99</v>
      </c>
    </row>
    <row r="57" spans="1:4" ht="20.25" customHeight="1">
      <c r="A57" s="64" t="s">
        <v>146</v>
      </c>
      <c r="B57" s="18" t="s">
        <v>189</v>
      </c>
      <c r="C57" s="18" t="s">
        <v>72</v>
      </c>
      <c r="D57" s="162">
        <f>D58</f>
        <v>4389.99</v>
      </c>
    </row>
    <row r="58" spans="1:4" ht="18.75" customHeight="1">
      <c r="A58" s="65" t="s">
        <v>22</v>
      </c>
      <c r="B58" s="18" t="s">
        <v>189</v>
      </c>
      <c r="C58" s="18" t="s">
        <v>72</v>
      </c>
      <c r="D58" s="163">
        <f>D59+D62+D63+D64+D66+D69</f>
        <v>4389.99</v>
      </c>
    </row>
    <row r="59" spans="1:4" ht="18.75" customHeight="1">
      <c r="A59" s="65" t="s">
        <v>254</v>
      </c>
      <c r="B59" s="18" t="s">
        <v>190</v>
      </c>
      <c r="C59" s="18" t="s">
        <v>247</v>
      </c>
      <c r="D59" s="163">
        <f>SUM(D60:D61)</f>
        <v>949.05</v>
      </c>
    </row>
    <row r="60" spans="1:4" ht="18.75" customHeight="1">
      <c r="A60" s="132" t="s">
        <v>244</v>
      </c>
      <c r="B60" s="18" t="s">
        <v>190</v>
      </c>
      <c r="C60" s="18" t="s">
        <v>104</v>
      </c>
      <c r="D60" s="162">
        <f>'прил.4 2016'!G82</f>
        <v>666.81</v>
      </c>
    </row>
    <row r="61" spans="1:4" ht="49.5" customHeight="1">
      <c r="A61" s="132" t="s">
        <v>246</v>
      </c>
      <c r="B61" s="18" t="s">
        <v>190</v>
      </c>
      <c r="C61" s="18" t="s">
        <v>235</v>
      </c>
      <c r="D61" s="162">
        <f>'прил.4 2016'!G83</f>
        <v>282.24</v>
      </c>
    </row>
    <row r="62" spans="1:4" ht="33.75" customHeight="1">
      <c r="A62" s="132" t="s">
        <v>245</v>
      </c>
      <c r="B62" s="18" t="s">
        <v>191</v>
      </c>
      <c r="C62" s="18" t="s">
        <v>105</v>
      </c>
      <c r="D62" s="162">
        <f>'прил.4 2016'!G84</f>
        <v>48</v>
      </c>
    </row>
    <row r="63" spans="1:4" ht="19.5" customHeight="1">
      <c r="A63" s="150" t="s">
        <v>248</v>
      </c>
      <c r="B63" s="18" t="s">
        <v>191</v>
      </c>
      <c r="C63" s="18" t="s">
        <v>253</v>
      </c>
      <c r="D63" s="162">
        <f>'прил.4 2016'!G85</f>
        <v>72.5</v>
      </c>
    </row>
    <row r="64" spans="1:4" ht="19.5" customHeight="1">
      <c r="A64" s="65" t="s">
        <v>81</v>
      </c>
      <c r="B64" s="18" t="s">
        <v>192</v>
      </c>
      <c r="C64" s="18" t="s">
        <v>84</v>
      </c>
      <c r="D64" s="162">
        <f>'прил.4 2016'!G86</f>
        <v>669.25</v>
      </c>
    </row>
    <row r="65" spans="1:4" ht="19.5" customHeight="1">
      <c r="A65" s="64" t="s">
        <v>83</v>
      </c>
      <c r="B65" s="18" t="s">
        <v>192</v>
      </c>
      <c r="C65" s="18" t="s">
        <v>85</v>
      </c>
      <c r="D65" s="162">
        <f>'прил.4 2016'!G87</f>
        <v>669.25</v>
      </c>
    </row>
    <row r="66" spans="1:4" ht="19.5" customHeight="1">
      <c r="A66" s="64" t="s">
        <v>177</v>
      </c>
      <c r="B66" s="18" t="s">
        <v>193</v>
      </c>
      <c r="C66" s="18" t="s">
        <v>90</v>
      </c>
      <c r="D66" s="162">
        <f>'прил.4 2016'!G88</f>
        <v>19.3</v>
      </c>
    </row>
    <row r="67" spans="1:4" ht="18.75" customHeight="1">
      <c r="A67" s="65" t="s">
        <v>99</v>
      </c>
      <c r="B67" s="18" t="s">
        <v>193</v>
      </c>
      <c r="C67" s="18" t="s">
        <v>106</v>
      </c>
      <c r="D67" s="162">
        <f>'прил.4 2016'!G89</f>
        <v>5.5</v>
      </c>
    </row>
    <row r="68" spans="1:4" ht="18.75" customHeight="1">
      <c r="A68" s="65" t="s">
        <v>242</v>
      </c>
      <c r="B68" s="18" t="s">
        <v>193</v>
      </c>
      <c r="C68" s="18" t="s">
        <v>240</v>
      </c>
      <c r="D68" s="162">
        <f>'прил.4 2016'!G90</f>
        <v>13.8</v>
      </c>
    </row>
    <row r="69" spans="1:4" ht="18.75" customHeight="1">
      <c r="A69" s="65" t="s">
        <v>228</v>
      </c>
      <c r="B69" s="18" t="s">
        <v>251</v>
      </c>
      <c r="C69" s="18" t="s">
        <v>252</v>
      </c>
      <c r="D69" s="162">
        <f>'прил.4 2016'!G91</f>
        <v>2631.89</v>
      </c>
    </row>
    <row r="70" spans="1:4" ht="18.75" customHeight="1">
      <c r="A70" s="105" t="s">
        <v>197</v>
      </c>
      <c r="B70" s="19" t="s">
        <v>199</v>
      </c>
      <c r="C70" s="19" t="s">
        <v>72</v>
      </c>
      <c r="D70" s="158">
        <f>D71</f>
        <v>29</v>
      </c>
    </row>
    <row r="71" spans="1:4" ht="18.75" customHeight="1">
      <c r="A71" s="103" t="s">
        <v>198</v>
      </c>
      <c r="B71" s="18" t="s">
        <v>199</v>
      </c>
      <c r="C71" s="18" t="s">
        <v>72</v>
      </c>
      <c r="D71" s="160">
        <f>D72</f>
        <v>29</v>
      </c>
    </row>
    <row r="72" spans="1:4" ht="18.75" customHeight="1">
      <c r="A72" s="64" t="s">
        <v>83</v>
      </c>
      <c r="B72" s="18" t="s">
        <v>199</v>
      </c>
      <c r="C72" s="18" t="s">
        <v>85</v>
      </c>
      <c r="D72" s="160">
        <f>'прил.4 2016'!G75</f>
        <v>29</v>
      </c>
    </row>
    <row r="73" spans="1:4" s="8" customFormat="1" ht="32.25" customHeight="1">
      <c r="A73" s="66" t="s">
        <v>92</v>
      </c>
      <c r="B73" s="19" t="s">
        <v>243</v>
      </c>
      <c r="C73" s="19" t="s">
        <v>72</v>
      </c>
      <c r="D73" s="158">
        <f>D74+D77</f>
        <v>153.81</v>
      </c>
    </row>
    <row r="74" spans="1:4" s="8" customFormat="1" ht="32.25" customHeight="1">
      <c r="A74" s="64" t="s">
        <v>76</v>
      </c>
      <c r="B74" s="18" t="s">
        <v>243</v>
      </c>
      <c r="C74" s="18" t="s">
        <v>73</v>
      </c>
      <c r="D74" s="160">
        <f>SUM(D75:D76)</f>
        <v>113.04</v>
      </c>
    </row>
    <row r="75" spans="1:4" s="8" customFormat="1" ht="32.25" customHeight="1">
      <c r="A75" s="64" t="s">
        <v>238</v>
      </c>
      <c r="B75" s="18" t="s">
        <v>243</v>
      </c>
      <c r="C75" s="18" t="s">
        <v>74</v>
      </c>
      <c r="D75" s="160">
        <f>'прил.4 2016'!G40</f>
        <v>86.78</v>
      </c>
    </row>
    <row r="76" spans="1:4" s="8" customFormat="1" ht="32.25" customHeight="1">
      <c r="A76" s="64" t="s">
        <v>237</v>
      </c>
      <c r="B76" s="18" t="s">
        <v>243</v>
      </c>
      <c r="C76" s="18" t="s">
        <v>236</v>
      </c>
      <c r="D76" s="160">
        <f>'прил.4 2016'!G41</f>
        <v>26.26</v>
      </c>
    </row>
    <row r="77" spans="1:4" ht="33.75" customHeight="1">
      <c r="A77" s="64" t="s">
        <v>15</v>
      </c>
      <c r="B77" s="18" t="s">
        <v>243</v>
      </c>
      <c r="C77" s="18" t="s">
        <v>84</v>
      </c>
      <c r="D77" s="160">
        <f>SUM(D78)</f>
        <v>40.77</v>
      </c>
    </row>
    <row r="78" spans="1:4" ht="33" customHeight="1">
      <c r="A78" s="65" t="s">
        <v>83</v>
      </c>
      <c r="B78" s="18" t="s">
        <v>243</v>
      </c>
      <c r="C78" s="18" t="s">
        <v>85</v>
      </c>
      <c r="D78" s="160">
        <f>'прил.4 2016'!G43</f>
        <v>40.77</v>
      </c>
    </row>
    <row r="79" spans="1:4" ht="33.75" customHeight="1">
      <c r="A79" s="67" t="s">
        <v>120</v>
      </c>
      <c r="B79" s="16" t="s">
        <v>201</v>
      </c>
      <c r="C79" s="16" t="s">
        <v>72</v>
      </c>
      <c r="D79" s="161">
        <f>D80</f>
        <v>5484.9800000000005</v>
      </c>
    </row>
    <row r="80" spans="1:5" ht="34.5" customHeight="1">
      <c r="A80" s="65" t="s">
        <v>121</v>
      </c>
      <c r="B80" s="18" t="s">
        <v>202</v>
      </c>
      <c r="C80" s="18" t="s">
        <v>72</v>
      </c>
      <c r="D80" s="160">
        <f>D81+D83+D86+D88+D91</f>
        <v>5484.9800000000005</v>
      </c>
      <c r="E80" s="92"/>
    </row>
    <row r="81" spans="1:4" ht="35.25" customHeight="1">
      <c r="A81" s="66" t="s">
        <v>88</v>
      </c>
      <c r="B81" s="19" t="s">
        <v>180</v>
      </c>
      <c r="C81" s="19" t="s">
        <v>72</v>
      </c>
      <c r="D81" s="158">
        <f>D82</f>
        <v>121</v>
      </c>
    </row>
    <row r="82" spans="1:4" ht="17.25" customHeight="1">
      <c r="A82" s="65" t="s">
        <v>89</v>
      </c>
      <c r="B82" s="18" t="s">
        <v>180</v>
      </c>
      <c r="C82" s="18" t="s">
        <v>90</v>
      </c>
      <c r="D82" s="160">
        <f>'прил.4 2016'!G31</f>
        <v>121</v>
      </c>
    </row>
    <row r="83" spans="1:4" s="8" customFormat="1" ht="17.25" customHeight="1">
      <c r="A83" s="67" t="s">
        <v>167</v>
      </c>
      <c r="B83" s="19" t="s">
        <v>194</v>
      </c>
      <c r="C83" s="19" t="s">
        <v>72</v>
      </c>
      <c r="D83" s="158">
        <f>D84</f>
        <v>242.1</v>
      </c>
    </row>
    <row r="84" spans="1:4" s="58" customFormat="1" ht="17.25" customHeight="1">
      <c r="A84" s="64" t="s">
        <v>168</v>
      </c>
      <c r="B84" s="18" t="s">
        <v>194</v>
      </c>
      <c r="C84" s="18" t="s">
        <v>72</v>
      </c>
      <c r="D84" s="160">
        <f>D85</f>
        <v>242.1</v>
      </c>
    </row>
    <row r="85" spans="1:4" ht="17.25" customHeight="1">
      <c r="A85" s="65" t="s">
        <v>81</v>
      </c>
      <c r="B85" s="18" t="s">
        <v>194</v>
      </c>
      <c r="C85" s="18" t="s">
        <v>85</v>
      </c>
      <c r="D85" s="160">
        <f>'прил.4 2016'!G69</f>
        <v>242.1</v>
      </c>
    </row>
    <row r="86" spans="1:4" s="8" customFormat="1" ht="17.25" customHeight="1">
      <c r="A86" s="105" t="s">
        <v>271</v>
      </c>
      <c r="B86" s="19" t="s">
        <v>269</v>
      </c>
      <c r="C86" s="19" t="s">
        <v>72</v>
      </c>
      <c r="D86" s="158">
        <f>D87</f>
        <v>4428.18</v>
      </c>
    </row>
    <row r="87" spans="1:4" ht="17.25" customHeight="1">
      <c r="A87" s="103" t="s">
        <v>272</v>
      </c>
      <c r="B87" s="18" t="s">
        <v>269</v>
      </c>
      <c r="C87" s="18" t="s">
        <v>85</v>
      </c>
      <c r="D87" s="160">
        <f>'прил.4 2016'!G78</f>
        <v>4428.18</v>
      </c>
    </row>
    <row r="88" spans="1:4" ht="21.75" customHeight="1">
      <c r="A88" s="66" t="s">
        <v>100</v>
      </c>
      <c r="B88" s="19" t="s">
        <v>187</v>
      </c>
      <c r="C88" s="19" t="s">
        <v>72</v>
      </c>
      <c r="D88" s="158">
        <f>D89</f>
        <v>686.7</v>
      </c>
    </row>
    <row r="89" spans="1:4" ht="21.75" customHeight="1">
      <c r="A89" s="64" t="s">
        <v>101</v>
      </c>
      <c r="B89" s="18" t="s">
        <v>187</v>
      </c>
      <c r="C89" s="18" t="s">
        <v>108</v>
      </c>
      <c r="D89" s="160">
        <f>D90</f>
        <v>686.7</v>
      </c>
    </row>
    <row r="90" spans="1:4" ht="33" customHeight="1">
      <c r="A90" s="64" t="s">
        <v>102</v>
      </c>
      <c r="B90" s="18" t="s">
        <v>187</v>
      </c>
      <c r="C90" s="18" t="s">
        <v>107</v>
      </c>
      <c r="D90" s="160">
        <f>'прил.4 2016'!G94</f>
        <v>686.7</v>
      </c>
    </row>
    <row r="91" spans="1:4" ht="15" customHeight="1">
      <c r="A91" s="67" t="s">
        <v>275</v>
      </c>
      <c r="B91" s="83" t="s">
        <v>273</v>
      </c>
      <c r="C91" s="19" t="s">
        <v>72</v>
      </c>
      <c r="D91" s="158">
        <f>D92</f>
        <v>7</v>
      </c>
    </row>
    <row r="92" spans="1:4" ht="15" customHeight="1">
      <c r="A92" s="65" t="s">
        <v>228</v>
      </c>
      <c r="B92" s="85" t="s">
        <v>273</v>
      </c>
      <c r="C92" s="18" t="s">
        <v>252</v>
      </c>
      <c r="D92" s="160">
        <f>'прил.4 2016'!G99</f>
        <v>7</v>
      </c>
    </row>
    <row r="93" spans="1:5" ht="15.75">
      <c r="A93" s="67" t="s">
        <v>7</v>
      </c>
      <c r="B93" s="16"/>
      <c r="C93" s="5"/>
      <c r="D93" s="161">
        <f>D10+D13+D20+D23+D32+D35+D40+D56+D73+D79+D70+D50+D53</f>
        <v>19752</v>
      </c>
      <c r="E93" s="92"/>
    </row>
    <row r="94" spans="1:4" ht="15.75">
      <c r="A94" s="68"/>
      <c r="B94" s="90"/>
      <c r="C94" s="9"/>
      <c r="D94" s="164"/>
    </row>
    <row r="95" spans="1:4" ht="15.75">
      <c r="A95" s="68"/>
      <c r="B95" s="90"/>
      <c r="C95" s="9"/>
      <c r="D95" s="164"/>
    </row>
    <row r="96" spans="1:4" ht="15.75">
      <c r="A96" s="69" t="s">
        <v>12</v>
      </c>
      <c r="B96" s="91"/>
      <c r="C96" s="114" t="s">
        <v>29</v>
      </c>
      <c r="D96" s="165"/>
    </row>
  </sheetData>
  <sheetProtection/>
  <mergeCells count="7">
    <mergeCell ref="B4:D4"/>
    <mergeCell ref="C8:D8"/>
    <mergeCell ref="A1:D1"/>
    <mergeCell ref="A7:D7"/>
    <mergeCell ref="A6:D6"/>
    <mergeCell ref="B2:D2"/>
    <mergeCell ref="B3:D3"/>
  </mergeCells>
  <printOptions/>
  <pageMargins left="0.7874015748031497" right="0.28" top="0.3937007874015748" bottom="0.1968503937007874" header="0.5118110236220472" footer="0.5118110236220472"/>
  <pageSetup fitToHeight="3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63.75390625" style="59" customWidth="1"/>
    <col min="2" max="2" width="8.625" style="72" customWidth="1"/>
    <col min="3" max="3" width="6.625" style="0" customWidth="1"/>
    <col min="4" max="4" width="5.375" style="0" customWidth="1"/>
    <col min="5" max="5" width="14.00390625" style="52" customWidth="1"/>
    <col min="6" max="6" width="8.375" style="0" customWidth="1"/>
    <col min="7" max="7" width="15.375" style="149" customWidth="1"/>
    <col min="8" max="8" width="15.375" style="0" customWidth="1"/>
    <col min="9" max="9" width="9.75390625" style="0" bestFit="1" customWidth="1"/>
  </cols>
  <sheetData>
    <row r="1" spans="1:7" ht="15.75">
      <c r="A1" s="99"/>
      <c r="B1" s="71"/>
      <c r="D1" s="81"/>
      <c r="E1" s="173" t="s">
        <v>117</v>
      </c>
      <c r="F1" s="173"/>
      <c r="G1" s="173"/>
    </row>
    <row r="2" spans="3:7" ht="15.75">
      <c r="C2" s="1"/>
      <c r="E2" s="166" t="s">
        <v>112</v>
      </c>
      <c r="F2" s="166"/>
      <c r="G2" s="166"/>
    </row>
    <row r="3" spans="3:7" ht="15.75">
      <c r="C3" s="1" t="s">
        <v>0</v>
      </c>
      <c r="D3" s="53" t="s">
        <v>113</v>
      </c>
      <c r="E3" s="166" t="s">
        <v>279</v>
      </c>
      <c r="F3" s="166"/>
      <c r="G3" s="166"/>
    </row>
    <row r="4" spans="3:7" ht="15.75">
      <c r="C4" s="1"/>
      <c r="D4" s="53"/>
      <c r="E4" s="53"/>
      <c r="F4" s="53"/>
      <c r="G4" s="133"/>
    </row>
    <row r="5" spans="1:7" ht="12.75" customHeight="1">
      <c r="A5" s="170" t="s">
        <v>114</v>
      </c>
      <c r="B5" s="170"/>
      <c r="C5" s="170"/>
      <c r="D5" s="170"/>
      <c r="E5" s="170"/>
      <c r="F5" s="170"/>
      <c r="G5" s="170"/>
    </row>
    <row r="6" spans="1:7" ht="16.5" customHeight="1">
      <c r="A6" s="169" t="s">
        <v>147</v>
      </c>
      <c r="B6" s="169"/>
      <c r="C6" s="174"/>
      <c r="D6" s="174"/>
      <c r="E6" s="174"/>
      <c r="F6" s="174"/>
      <c r="G6" s="174"/>
    </row>
    <row r="7" spans="1:7" ht="16.5" customHeight="1">
      <c r="A7" s="3"/>
      <c r="B7" s="73"/>
      <c r="C7" s="4"/>
      <c r="D7" s="4"/>
      <c r="E7" s="55"/>
      <c r="F7" s="167" t="s">
        <v>13</v>
      </c>
      <c r="G7" s="167"/>
    </row>
    <row r="8" spans="1:7" ht="33" customHeight="1">
      <c r="A8" s="61" t="s">
        <v>8</v>
      </c>
      <c r="B8" s="82" t="s">
        <v>17</v>
      </c>
      <c r="C8" s="61" t="s">
        <v>66</v>
      </c>
      <c r="D8" s="61" t="s">
        <v>67</v>
      </c>
      <c r="E8" s="61" t="s">
        <v>68</v>
      </c>
      <c r="F8" s="61" t="s">
        <v>69</v>
      </c>
      <c r="G8" s="134" t="s">
        <v>9</v>
      </c>
    </row>
    <row r="9" spans="1:7" ht="12.75" customHeight="1">
      <c r="A9" s="62">
        <v>1</v>
      </c>
      <c r="B9" s="74" t="s">
        <v>109</v>
      </c>
      <c r="C9" s="7">
        <v>3</v>
      </c>
      <c r="D9" s="7">
        <v>4</v>
      </c>
      <c r="E9" s="7">
        <v>5</v>
      </c>
      <c r="F9" s="7">
        <v>6</v>
      </c>
      <c r="G9" s="135">
        <v>7</v>
      </c>
    </row>
    <row r="10" spans="1:7" s="8" customFormat="1" ht="19.5" customHeight="1">
      <c r="A10" s="63" t="s">
        <v>19</v>
      </c>
      <c r="B10" s="83" t="s">
        <v>14</v>
      </c>
      <c r="C10" s="84"/>
      <c r="D10" s="84"/>
      <c r="E10" s="84"/>
      <c r="F10" s="84"/>
      <c r="G10" s="136">
        <f>G11+G37+G44+G56+G66+G79+G92+G95+G98</f>
        <v>19752.000000000004</v>
      </c>
    </row>
    <row r="11" spans="1:9" s="8" customFormat="1" ht="17.25" customHeight="1">
      <c r="A11" s="67" t="s">
        <v>86</v>
      </c>
      <c r="B11" s="83" t="s">
        <v>14</v>
      </c>
      <c r="C11" s="83" t="s">
        <v>1</v>
      </c>
      <c r="D11" s="83" t="s">
        <v>2</v>
      </c>
      <c r="E11" s="83" t="s">
        <v>179</v>
      </c>
      <c r="F11" s="83" t="s">
        <v>72</v>
      </c>
      <c r="G11" s="137">
        <f>G12+G21+G31+G18+G34</f>
        <v>5750.48</v>
      </c>
      <c r="H11" s="112"/>
      <c r="I11" s="107"/>
    </row>
    <row r="12" spans="1:9" ht="32.25" customHeight="1">
      <c r="A12" s="65" t="s">
        <v>70</v>
      </c>
      <c r="B12" s="85" t="s">
        <v>14</v>
      </c>
      <c r="C12" s="85" t="s">
        <v>1</v>
      </c>
      <c r="D12" s="85" t="s">
        <v>4</v>
      </c>
      <c r="E12" s="85" t="s">
        <v>170</v>
      </c>
      <c r="F12" s="85" t="s">
        <v>72</v>
      </c>
      <c r="G12" s="138">
        <f>SUM(G13)</f>
        <v>983</v>
      </c>
      <c r="H12" s="100"/>
      <c r="I12" s="47"/>
    </row>
    <row r="13" spans="1:9" ht="18" customHeight="1">
      <c r="A13" s="64" t="s">
        <v>71</v>
      </c>
      <c r="B13" s="85" t="s">
        <v>14</v>
      </c>
      <c r="C13" s="85" t="s">
        <v>1</v>
      </c>
      <c r="D13" s="85" t="s">
        <v>4</v>
      </c>
      <c r="E13" s="85" t="s">
        <v>171</v>
      </c>
      <c r="F13" s="85" t="s">
        <v>72</v>
      </c>
      <c r="G13" s="138">
        <f>G14</f>
        <v>983</v>
      </c>
      <c r="H13" s="47"/>
      <c r="I13" s="47"/>
    </row>
    <row r="14" spans="1:9" ht="32.25" customHeight="1">
      <c r="A14" s="64" t="s">
        <v>75</v>
      </c>
      <c r="B14" s="85" t="s">
        <v>14</v>
      </c>
      <c r="C14" s="85" t="s">
        <v>1</v>
      </c>
      <c r="D14" s="85" t="s">
        <v>4</v>
      </c>
      <c r="E14" s="85" t="s">
        <v>172</v>
      </c>
      <c r="F14" s="85" t="s">
        <v>72</v>
      </c>
      <c r="G14" s="138">
        <f>G15</f>
        <v>983</v>
      </c>
      <c r="H14" s="47"/>
      <c r="I14" s="47"/>
    </row>
    <row r="15" spans="1:9" ht="33.75" customHeight="1">
      <c r="A15" s="64" t="s">
        <v>76</v>
      </c>
      <c r="B15" s="85" t="s">
        <v>14</v>
      </c>
      <c r="C15" s="85" t="s">
        <v>1</v>
      </c>
      <c r="D15" s="85" t="s">
        <v>4</v>
      </c>
      <c r="E15" s="85" t="s">
        <v>172</v>
      </c>
      <c r="F15" s="85" t="s">
        <v>73</v>
      </c>
      <c r="G15" s="138">
        <f>SUM(G16:G17)</f>
        <v>983</v>
      </c>
      <c r="H15" s="47"/>
      <c r="I15" s="47"/>
    </row>
    <row r="16" spans="1:9" ht="19.5" customHeight="1">
      <c r="A16" s="64" t="s">
        <v>256</v>
      </c>
      <c r="B16" s="85" t="s">
        <v>14</v>
      </c>
      <c r="C16" s="85" t="s">
        <v>1</v>
      </c>
      <c r="D16" s="85" t="s">
        <v>4</v>
      </c>
      <c r="E16" s="85" t="s">
        <v>172</v>
      </c>
      <c r="F16" s="85" t="s">
        <v>74</v>
      </c>
      <c r="G16" s="138">
        <v>758.6</v>
      </c>
      <c r="H16" s="47"/>
      <c r="I16" s="47"/>
    </row>
    <row r="17" spans="1:9" ht="50.25" customHeight="1">
      <c r="A17" s="64" t="s">
        <v>237</v>
      </c>
      <c r="B17" s="85" t="s">
        <v>14</v>
      </c>
      <c r="C17" s="85" t="s">
        <v>1</v>
      </c>
      <c r="D17" s="85" t="s">
        <v>4</v>
      </c>
      <c r="E17" s="85" t="s">
        <v>172</v>
      </c>
      <c r="F17" s="85" t="s">
        <v>236</v>
      </c>
      <c r="G17" s="138">
        <v>224.4</v>
      </c>
      <c r="H17" s="47"/>
      <c r="I17" s="47"/>
    </row>
    <row r="18" spans="1:9" ht="96.75" customHeight="1">
      <c r="A18" s="64" t="s">
        <v>263</v>
      </c>
      <c r="B18" s="85" t="s">
        <v>14</v>
      </c>
      <c r="C18" s="85" t="s">
        <v>1</v>
      </c>
      <c r="D18" s="85" t="s">
        <v>3</v>
      </c>
      <c r="E18" s="152" t="s">
        <v>264</v>
      </c>
      <c r="F18" s="85" t="s">
        <v>72</v>
      </c>
      <c r="G18" s="138">
        <f>G19</f>
        <v>89.88</v>
      </c>
      <c r="H18" s="47"/>
      <c r="I18" s="47"/>
    </row>
    <row r="19" spans="1:9" ht="65.25" customHeight="1">
      <c r="A19" s="64" t="s">
        <v>265</v>
      </c>
      <c r="B19" s="85" t="s">
        <v>14</v>
      </c>
      <c r="C19" s="85" t="s">
        <v>1</v>
      </c>
      <c r="D19" s="85" t="s">
        <v>3</v>
      </c>
      <c r="E19" s="152" t="s">
        <v>264</v>
      </c>
      <c r="F19" s="85" t="s">
        <v>84</v>
      </c>
      <c r="G19" s="138">
        <f>G20</f>
        <v>89.88</v>
      </c>
      <c r="H19" s="47"/>
      <c r="I19" s="47"/>
    </row>
    <row r="20" spans="1:9" ht="34.5" customHeight="1">
      <c r="A20" s="65" t="s">
        <v>83</v>
      </c>
      <c r="B20" s="85" t="s">
        <v>14</v>
      </c>
      <c r="C20" s="85" t="s">
        <v>1</v>
      </c>
      <c r="D20" s="85" t="s">
        <v>3</v>
      </c>
      <c r="E20" s="152" t="s">
        <v>264</v>
      </c>
      <c r="F20" s="85" t="s">
        <v>85</v>
      </c>
      <c r="G20" s="138">
        <v>89.88</v>
      </c>
      <c r="H20" s="47"/>
      <c r="I20" s="47"/>
    </row>
    <row r="21" spans="1:9" s="58" customFormat="1" ht="35.25" customHeight="1">
      <c r="A21" s="65" t="s">
        <v>77</v>
      </c>
      <c r="B21" s="85" t="s">
        <v>14</v>
      </c>
      <c r="C21" s="86" t="s">
        <v>1</v>
      </c>
      <c r="D21" s="86" t="s">
        <v>3</v>
      </c>
      <c r="E21" s="86" t="s">
        <v>173</v>
      </c>
      <c r="F21" s="86" t="s">
        <v>72</v>
      </c>
      <c r="G21" s="139">
        <f>G22+G26+G29</f>
        <v>4554.4</v>
      </c>
      <c r="H21" s="57"/>
      <c r="I21" s="101"/>
    </row>
    <row r="22" spans="1:9" ht="35.25" customHeight="1">
      <c r="A22" s="64" t="s">
        <v>75</v>
      </c>
      <c r="B22" s="85" t="s">
        <v>14</v>
      </c>
      <c r="C22" s="85" t="s">
        <v>1</v>
      </c>
      <c r="D22" s="85" t="s">
        <v>3</v>
      </c>
      <c r="E22" s="85" t="s">
        <v>174</v>
      </c>
      <c r="F22" s="85" t="s">
        <v>73</v>
      </c>
      <c r="G22" s="138">
        <f>SUM(G23:G25)</f>
        <v>3289.2</v>
      </c>
      <c r="H22" s="47"/>
      <c r="I22" s="47"/>
    </row>
    <row r="23" spans="1:9" ht="21" customHeight="1">
      <c r="A23" s="64" t="s">
        <v>239</v>
      </c>
      <c r="B23" s="85" t="s">
        <v>14</v>
      </c>
      <c r="C23" s="85" t="s">
        <v>1</v>
      </c>
      <c r="D23" s="85" t="s">
        <v>3</v>
      </c>
      <c r="E23" s="85" t="s">
        <v>174</v>
      </c>
      <c r="F23" s="85" t="s">
        <v>74</v>
      </c>
      <c r="G23" s="138">
        <v>2394</v>
      </c>
      <c r="H23" s="47"/>
      <c r="I23" s="47"/>
    </row>
    <row r="24" spans="1:9" ht="34.5" customHeight="1">
      <c r="A24" s="64" t="s">
        <v>78</v>
      </c>
      <c r="B24" s="85" t="s">
        <v>14</v>
      </c>
      <c r="C24" s="85" t="s">
        <v>1</v>
      </c>
      <c r="D24" s="85" t="s">
        <v>3</v>
      </c>
      <c r="E24" s="85" t="s">
        <v>174</v>
      </c>
      <c r="F24" s="85" t="s">
        <v>79</v>
      </c>
      <c r="G24" s="138">
        <v>236.2</v>
      </c>
      <c r="H24" s="47"/>
      <c r="I24" s="47"/>
    </row>
    <row r="25" spans="1:9" ht="50.25" customHeight="1">
      <c r="A25" s="132" t="s">
        <v>237</v>
      </c>
      <c r="B25" s="85" t="s">
        <v>14</v>
      </c>
      <c r="C25" s="85" t="s">
        <v>1</v>
      </c>
      <c r="D25" s="85" t="s">
        <v>3</v>
      </c>
      <c r="E25" s="85" t="s">
        <v>174</v>
      </c>
      <c r="F25" s="85" t="s">
        <v>236</v>
      </c>
      <c r="G25" s="138">
        <v>659</v>
      </c>
      <c r="H25" s="47"/>
      <c r="I25" s="47"/>
    </row>
    <row r="26" spans="1:9" ht="35.25" customHeight="1">
      <c r="A26" s="65" t="s">
        <v>81</v>
      </c>
      <c r="B26" s="85" t="s">
        <v>14</v>
      </c>
      <c r="C26" s="85" t="s">
        <v>1</v>
      </c>
      <c r="D26" s="85" t="s">
        <v>3</v>
      </c>
      <c r="E26" s="85" t="s">
        <v>175</v>
      </c>
      <c r="F26" s="85" t="s">
        <v>84</v>
      </c>
      <c r="G26" s="138">
        <f>G27+G28</f>
        <v>1263</v>
      </c>
      <c r="H26" s="47"/>
      <c r="I26" s="47"/>
    </row>
    <row r="27" spans="1:9" ht="36.75" customHeight="1">
      <c r="A27" s="65" t="s">
        <v>82</v>
      </c>
      <c r="B27" s="85" t="s">
        <v>14</v>
      </c>
      <c r="C27" s="85" t="s">
        <v>1</v>
      </c>
      <c r="D27" s="85" t="s">
        <v>3</v>
      </c>
      <c r="E27" s="85" t="s">
        <v>175</v>
      </c>
      <c r="F27" s="85" t="s">
        <v>80</v>
      </c>
      <c r="G27" s="138">
        <v>115.5</v>
      </c>
      <c r="H27" s="47"/>
      <c r="I27" s="47"/>
    </row>
    <row r="28" spans="1:9" ht="34.5" customHeight="1">
      <c r="A28" s="65" t="s">
        <v>83</v>
      </c>
      <c r="B28" s="85" t="s">
        <v>14</v>
      </c>
      <c r="C28" s="85" t="s">
        <v>1</v>
      </c>
      <c r="D28" s="85" t="s">
        <v>3</v>
      </c>
      <c r="E28" s="85" t="s">
        <v>175</v>
      </c>
      <c r="F28" s="85" t="s">
        <v>85</v>
      </c>
      <c r="G28" s="138">
        <v>1147.5</v>
      </c>
      <c r="H28" s="47"/>
      <c r="I28" s="47"/>
    </row>
    <row r="29" spans="1:9" ht="17.25" customHeight="1">
      <c r="A29" s="65" t="s">
        <v>177</v>
      </c>
      <c r="B29" s="85" t="s">
        <v>14</v>
      </c>
      <c r="C29" s="85" t="s">
        <v>1</v>
      </c>
      <c r="D29" s="85" t="s">
        <v>3</v>
      </c>
      <c r="E29" s="85" t="s">
        <v>175</v>
      </c>
      <c r="F29" s="85" t="s">
        <v>90</v>
      </c>
      <c r="G29" s="138">
        <f>SUM(G30:G30)</f>
        <v>2.2</v>
      </c>
      <c r="H29" s="47"/>
      <c r="I29" s="47"/>
    </row>
    <row r="30" spans="1:9" ht="19.5" customHeight="1">
      <c r="A30" s="65" t="s">
        <v>241</v>
      </c>
      <c r="B30" s="85" t="s">
        <v>14</v>
      </c>
      <c r="C30" s="85" t="s">
        <v>1</v>
      </c>
      <c r="D30" s="85" t="s">
        <v>3</v>
      </c>
      <c r="E30" s="85" t="s">
        <v>175</v>
      </c>
      <c r="F30" s="85" t="s">
        <v>176</v>
      </c>
      <c r="G30" s="138">
        <v>2.2</v>
      </c>
      <c r="H30" s="47"/>
      <c r="I30" s="47"/>
    </row>
    <row r="31" spans="1:9" ht="16.5" customHeight="1">
      <c r="A31" s="65" t="s">
        <v>87</v>
      </c>
      <c r="B31" s="86" t="s">
        <v>14</v>
      </c>
      <c r="C31" s="86" t="s">
        <v>1</v>
      </c>
      <c r="D31" s="86" t="s">
        <v>23</v>
      </c>
      <c r="E31" s="86" t="s">
        <v>179</v>
      </c>
      <c r="F31" s="86" t="s">
        <v>72</v>
      </c>
      <c r="G31" s="139">
        <f>SUM(G32)</f>
        <v>121</v>
      </c>
      <c r="H31" s="47"/>
      <c r="I31" s="47"/>
    </row>
    <row r="32" spans="1:9" ht="34.5" customHeight="1">
      <c r="A32" s="64" t="s">
        <v>88</v>
      </c>
      <c r="B32" s="85" t="s">
        <v>14</v>
      </c>
      <c r="C32" s="86" t="s">
        <v>1</v>
      </c>
      <c r="D32" s="86" t="s">
        <v>23</v>
      </c>
      <c r="E32" s="86" t="s">
        <v>180</v>
      </c>
      <c r="F32" s="86" t="s">
        <v>72</v>
      </c>
      <c r="G32" s="138">
        <f>SUM(G33:G33)</f>
        <v>121</v>
      </c>
      <c r="H32" s="47"/>
      <c r="I32" s="47"/>
    </row>
    <row r="33" spans="1:9" ht="17.25" customHeight="1">
      <c r="A33" s="65" t="s">
        <v>241</v>
      </c>
      <c r="B33" s="85" t="s">
        <v>14</v>
      </c>
      <c r="C33" s="86" t="s">
        <v>1</v>
      </c>
      <c r="D33" s="86" t="s">
        <v>23</v>
      </c>
      <c r="E33" s="86" t="s">
        <v>180</v>
      </c>
      <c r="F33" s="86" t="s">
        <v>176</v>
      </c>
      <c r="G33" s="138">
        <v>121</v>
      </c>
      <c r="H33" s="47"/>
      <c r="I33" s="47"/>
    </row>
    <row r="34" spans="1:9" ht="17.25" customHeight="1">
      <c r="A34" s="65" t="s">
        <v>267</v>
      </c>
      <c r="B34" s="85" t="s">
        <v>14</v>
      </c>
      <c r="C34" s="85" t="s">
        <v>1</v>
      </c>
      <c r="D34" s="85" t="s">
        <v>3</v>
      </c>
      <c r="E34" s="85" t="s">
        <v>266</v>
      </c>
      <c r="F34" s="85" t="s">
        <v>72</v>
      </c>
      <c r="G34" s="138">
        <f>G35</f>
        <v>2.2</v>
      </c>
      <c r="H34" s="47"/>
      <c r="I34" s="47"/>
    </row>
    <row r="35" spans="1:9" ht="17.25" customHeight="1">
      <c r="A35" s="65" t="s">
        <v>81</v>
      </c>
      <c r="B35" s="85" t="s">
        <v>14</v>
      </c>
      <c r="C35" s="85" t="s">
        <v>1</v>
      </c>
      <c r="D35" s="85" t="s">
        <v>3</v>
      </c>
      <c r="E35" s="85" t="s">
        <v>266</v>
      </c>
      <c r="F35" s="85" t="s">
        <v>84</v>
      </c>
      <c r="G35" s="138">
        <f>G36</f>
        <v>2.2</v>
      </c>
      <c r="H35" s="47"/>
      <c r="I35" s="47"/>
    </row>
    <row r="36" spans="1:9" ht="17.25" customHeight="1">
      <c r="A36" s="65" t="s">
        <v>83</v>
      </c>
      <c r="B36" s="85" t="s">
        <v>14</v>
      </c>
      <c r="C36" s="85" t="s">
        <v>1</v>
      </c>
      <c r="D36" s="85" t="s">
        <v>3</v>
      </c>
      <c r="E36" s="85" t="s">
        <v>266</v>
      </c>
      <c r="F36" s="85" t="s">
        <v>85</v>
      </c>
      <c r="G36" s="138">
        <v>2.2</v>
      </c>
      <c r="H36" s="47"/>
      <c r="I36" s="47"/>
    </row>
    <row r="37" spans="1:9" ht="18" customHeight="1">
      <c r="A37" s="66" t="s">
        <v>91</v>
      </c>
      <c r="B37" s="85" t="s">
        <v>14</v>
      </c>
      <c r="C37" s="87" t="s">
        <v>4</v>
      </c>
      <c r="D37" s="87" t="s">
        <v>2</v>
      </c>
      <c r="E37" s="83" t="s">
        <v>179</v>
      </c>
      <c r="F37" s="83" t="s">
        <v>72</v>
      </c>
      <c r="G37" s="140">
        <f>G38</f>
        <v>153.81</v>
      </c>
      <c r="H37" s="47"/>
      <c r="I37" s="47"/>
    </row>
    <row r="38" spans="1:9" ht="33.75" customHeight="1">
      <c r="A38" s="65" t="s">
        <v>92</v>
      </c>
      <c r="B38" s="85" t="s">
        <v>14</v>
      </c>
      <c r="C38" s="86" t="s">
        <v>4</v>
      </c>
      <c r="D38" s="86" t="s">
        <v>16</v>
      </c>
      <c r="E38" s="86" t="s">
        <v>243</v>
      </c>
      <c r="F38" s="86" t="s">
        <v>72</v>
      </c>
      <c r="G38" s="139">
        <f>G42+G39</f>
        <v>153.81</v>
      </c>
      <c r="H38" s="47"/>
      <c r="I38" s="47"/>
    </row>
    <row r="39" spans="1:9" ht="33.75" customHeight="1">
      <c r="A39" s="64" t="s">
        <v>76</v>
      </c>
      <c r="B39" s="85" t="s">
        <v>14</v>
      </c>
      <c r="C39" s="86" t="s">
        <v>4</v>
      </c>
      <c r="D39" s="86" t="s">
        <v>16</v>
      </c>
      <c r="E39" s="86" t="s">
        <v>243</v>
      </c>
      <c r="F39" s="86" t="s">
        <v>73</v>
      </c>
      <c r="G39" s="138">
        <f>SUM(G40:G41)</f>
        <v>113.04</v>
      </c>
      <c r="H39" s="47"/>
      <c r="I39" s="47"/>
    </row>
    <row r="40" spans="1:9" ht="21.75" customHeight="1">
      <c r="A40" s="64" t="s">
        <v>238</v>
      </c>
      <c r="B40" s="85" t="s">
        <v>14</v>
      </c>
      <c r="C40" s="86" t="s">
        <v>4</v>
      </c>
      <c r="D40" s="86" t="s">
        <v>16</v>
      </c>
      <c r="E40" s="86" t="s">
        <v>243</v>
      </c>
      <c r="F40" s="86" t="s">
        <v>74</v>
      </c>
      <c r="G40" s="141">
        <v>86.78</v>
      </c>
      <c r="H40" s="47"/>
      <c r="I40" s="47"/>
    </row>
    <row r="41" spans="1:9" ht="33.75" customHeight="1">
      <c r="A41" s="64" t="s">
        <v>237</v>
      </c>
      <c r="B41" s="85" t="s">
        <v>14</v>
      </c>
      <c r="C41" s="86" t="s">
        <v>4</v>
      </c>
      <c r="D41" s="86" t="s">
        <v>16</v>
      </c>
      <c r="E41" s="86" t="s">
        <v>243</v>
      </c>
      <c r="F41" s="86" t="s">
        <v>236</v>
      </c>
      <c r="G41" s="141">
        <v>26.26</v>
      </c>
      <c r="H41" s="47"/>
      <c r="I41" s="47"/>
    </row>
    <row r="42" spans="1:9" ht="36.75" customHeight="1">
      <c r="A42" s="64" t="s">
        <v>15</v>
      </c>
      <c r="B42" s="85" t="s">
        <v>14</v>
      </c>
      <c r="C42" s="85" t="s">
        <v>4</v>
      </c>
      <c r="D42" s="85" t="s">
        <v>16</v>
      </c>
      <c r="E42" s="86" t="s">
        <v>243</v>
      </c>
      <c r="F42" s="86" t="s">
        <v>84</v>
      </c>
      <c r="G42" s="138">
        <f>SUM(G43:G43)</f>
        <v>40.77</v>
      </c>
      <c r="H42" s="47"/>
      <c r="I42" s="47"/>
    </row>
    <row r="43" spans="1:9" ht="36.75" customHeight="1">
      <c r="A43" s="65" t="s">
        <v>83</v>
      </c>
      <c r="B43" s="85" t="s">
        <v>14</v>
      </c>
      <c r="C43" s="85" t="s">
        <v>4</v>
      </c>
      <c r="D43" s="85" t="s">
        <v>16</v>
      </c>
      <c r="E43" s="86" t="s">
        <v>243</v>
      </c>
      <c r="F43" s="86" t="s">
        <v>85</v>
      </c>
      <c r="G43" s="138">
        <v>40.77</v>
      </c>
      <c r="H43" s="47"/>
      <c r="I43" s="47"/>
    </row>
    <row r="44" spans="1:9" ht="36.75" customHeight="1">
      <c r="A44" s="66" t="s">
        <v>150</v>
      </c>
      <c r="B44" s="87" t="s">
        <v>14</v>
      </c>
      <c r="C44" s="87" t="s">
        <v>16</v>
      </c>
      <c r="D44" s="87" t="s">
        <v>156</v>
      </c>
      <c r="E44" s="87" t="s">
        <v>179</v>
      </c>
      <c r="F44" s="87" t="s">
        <v>72</v>
      </c>
      <c r="G44" s="140">
        <f>G45+G52</f>
        <v>206.8</v>
      </c>
      <c r="H44" s="47"/>
      <c r="I44" s="47"/>
    </row>
    <row r="45" spans="1:9" s="8" customFormat="1" ht="48.75" customHeight="1">
      <c r="A45" s="66" t="s">
        <v>145</v>
      </c>
      <c r="B45" s="83" t="s">
        <v>14</v>
      </c>
      <c r="C45" s="87" t="s">
        <v>16</v>
      </c>
      <c r="D45" s="87" t="s">
        <v>20</v>
      </c>
      <c r="E45" s="19" t="s">
        <v>181</v>
      </c>
      <c r="F45" s="87" t="s">
        <v>72</v>
      </c>
      <c r="G45" s="142">
        <f>G46+G48+G50</f>
        <v>201.8</v>
      </c>
      <c r="H45" s="107"/>
      <c r="I45" s="107"/>
    </row>
    <row r="46" spans="1:9" ht="22.5" customHeight="1">
      <c r="A46" s="64" t="s">
        <v>93</v>
      </c>
      <c r="B46" s="85" t="s">
        <v>14</v>
      </c>
      <c r="C46" s="85" t="s">
        <v>16</v>
      </c>
      <c r="D46" s="85" t="s">
        <v>20</v>
      </c>
      <c r="E46" s="17" t="s">
        <v>182</v>
      </c>
      <c r="F46" s="86" t="s">
        <v>72</v>
      </c>
      <c r="G46" s="143">
        <f>G47</f>
        <v>70</v>
      </c>
      <c r="H46" s="47"/>
      <c r="I46" s="47"/>
    </row>
    <row r="47" spans="1:9" ht="36.75" customHeight="1">
      <c r="A47" s="64" t="s">
        <v>83</v>
      </c>
      <c r="B47" s="85" t="s">
        <v>14</v>
      </c>
      <c r="C47" s="85" t="s">
        <v>16</v>
      </c>
      <c r="D47" s="85" t="s">
        <v>20</v>
      </c>
      <c r="E47" s="17" t="s">
        <v>182</v>
      </c>
      <c r="F47" s="86" t="s">
        <v>250</v>
      </c>
      <c r="G47" s="143">
        <v>70</v>
      </c>
      <c r="H47" s="47"/>
      <c r="I47" s="47"/>
    </row>
    <row r="48" spans="1:9" ht="21.75" customHeight="1">
      <c r="A48" s="65" t="s">
        <v>94</v>
      </c>
      <c r="B48" s="85" t="s">
        <v>14</v>
      </c>
      <c r="C48" s="85" t="s">
        <v>16</v>
      </c>
      <c r="D48" s="85" t="s">
        <v>20</v>
      </c>
      <c r="E48" s="18" t="s">
        <v>183</v>
      </c>
      <c r="F48" s="86" t="s">
        <v>72</v>
      </c>
      <c r="G48" s="143">
        <f>G49</f>
        <v>81</v>
      </c>
      <c r="H48" s="47"/>
      <c r="I48" s="47"/>
    </row>
    <row r="49" spans="1:9" s="58" customFormat="1" ht="18.75" customHeight="1">
      <c r="A49" s="64" t="s">
        <v>83</v>
      </c>
      <c r="B49" s="85" t="s">
        <v>14</v>
      </c>
      <c r="C49" s="86" t="s">
        <v>16</v>
      </c>
      <c r="D49" s="86" t="s">
        <v>20</v>
      </c>
      <c r="E49" s="18" t="s">
        <v>183</v>
      </c>
      <c r="F49" s="86" t="s">
        <v>85</v>
      </c>
      <c r="G49" s="144">
        <v>81</v>
      </c>
      <c r="H49" s="57"/>
      <c r="I49" s="57"/>
    </row>
    <row r="50" spans="1:9" ht="18.75" customHeight="1">
      <c r="A50" s="64" t="s">
        <v>234</v>
      </c>
      <c r="B50" s="85" t="s">
        <v>14</v>
      </c>
      <c r="C50" s="85" t="s">
        <v>16</v>
      </c>
      <c r="D50" s="85" t="s">
        <v>20</v>
      </c>
      <c r="E50" s="18" t="s">
        <v>184</v>
      </c>
      <c r="F50" s="86" t="s">
        <v>72</v>
      </c>
      <c r="G50" s="144">
        <f>G51</f>
        <v>50.8</v>
      </c>
      <c r="H50" s="47"/>
      <c r="I50" s="47"/>
    </row>
    <row r="51" spans="1:9" ht="33" customHeight="1">
      <c r="A51" s="64" t="s">
        <v>83</v>
      </c>
      <c r="B51" s="85" t="s">
        <v>14</v>
      </c>
      <c r="C51" s="85" t="s">
        <v>16</v>
      </c>
      <c r="D51" s="85" t="s">
        <v>20</v>
      </c>
      <c r="E51" s="18" t="s">
        <v>184</v>
      </c>
      <c r="F51" s="86" t="s">
        <v>85</v>
      </c>
      <c r="G51" s="143">
        <v>50.8</v>
      </c>
      <c r="H51" s="47"/>
      <c r="I51" s="47"/>
    </row>
    <row r="52" spans="1:9" ht="34.5" customHeight="1">
      <c r="A52" s="66" t="s">
        <v>143</v>
      </c>
      <c r="B52" s="85" t="s">
        <v>14</v>
      </c>
      <c r="C52" s="85" t="s">
        <v>16</v>
      </c>
      <c r="D52" s="85" t="s">
        <v>270</v>
      </c>
      <c r="E52" s="86" t="s">
        <v>179</v>
      </c>
      <c r="F52" s="86" t="s">
        <v>72</v>
      </c>
      <c r="G52" s="143">
        <f>G53</f>
        <v>5</v>
      </c>
      <c r="H52" s="47"/>
      <c r="I52" s="47"/>
    </row>
    <row r="53" spans="1:9" ht="34.5" customHeight="1">
      <c r="A53" s="65" t="s">
        <v>151</v>
      </c>
      <c r="B53" s="85" t="s">
        <v>14</v>
      </c>
      <c r="C53" s="85" t="s">
        <v>16</v>
      </c>
      <c r="D53" s="85" t="s">
        <v>270</v>
      </c>
      <c r="E53" s="18" t="s">
        <v>185</v>
      </c>
      <c r="F53" s="18" t="s">
        <v>72</v>
      </c>
      <c r="G53" s="143">
        <f>G54</f>
        <v>5</v>
      </c>
      <c r="H53" s="47"/>
      <c r="I53" s="47"/>
    </row>
    <row r="54" spans="1:9" ht="34.5" customHeight="1">
      <c r="A54" s="64" t="s">
        <v>152</v>
      </c>
      <c r="B54" s="85" t="s">
        <v>14</v>
      </c>
      <c r="C54" s="85" t="s">
        <v>16</v>
      </c>
      <c r="D54" s="85" t="s">
        <v>270</v>
      </c>
      <c r="E54" s="18" t="s">
        <v>185</v>
      </c>
      <c r="F54" s="18" t="s">
        <v>72</v>
      </c>
      <c r="G54" s="143">
        <f>G55</f>
        <v>5</v>
      </c>
      <c r="H54" s="47"/>
      <c r="I54" s="47"/>
    </row>
    <row r="55" spans="1:9" ht="34.5" customHeight="1">
      <c r="A55" s="65" t="s">
        <v>81</v>
      </c>
      <c r="B55" s="85" t="s">
        <v>14</v>
      </c>
      <c r="C55" s="85" t="s">
        <v>16</v>
      </c>
      <c r="D55" s="85" t="s">
        <v>270</v>
      </c>
      <c r="E55" s="18" t="s">
        <v>185</v>
      </c>
      <c r="F55" s="18" t="s">
        <v>85</v>
      </c>
      <c r="G55" s="143">
        <v>5</v>
      </c>
      <c r="H55" s="47"/>
      <c r="I55" s="47"/>
    </row>
    <row r="56" spans="1:9" s="8" customFormat="1" ht="22.5" customHeight="1">
      <c r="A56" s="66" t="s">
        <v>164</v>
      </c>
      <c r="B56" s="83" t="s">
        <v>14</v>
      </c>
      <c r="C56" s="83" t="s">
        <v>3</v>
      </c>
      <c r="D56" s="83" t="s">
        <v>2</v>
      </c>
      <c r="E56" s="19" t="s">
        <v>179</v>
      </c>
      <c r="F56" s="19" t="s">
        <v>72</v>
      </c>
      <c r="G56" s="145">
        <f>G57</f>
        <v>3328.94</v>
      </c>
      <c r="H56" s="107"/>
      <c r="I56" s="107"/>
    </row>
    <row r="57" spans="1:9" ht="48" customHeight="1">
      <c r="A57" s="109" t="s">
        <v>96</v>
      </c>
      <c r="B57" s="87" t="s">
        <v>14</v>
      </c>
      <c r="C57" s="87" t="s">
        <v>3</v>
      </c>
      <c r="D57" s="87" t="s">
        <v>20</v>
      </c>
      <c r="E57" s="87" t="s">
        <v>179</v>
      </c>
      <c r="F57" s="87" t="s">
        <v>72</v>
      </c>
      <c r="G57" s="142">
        <f>G58+G62+G64+G60</f>
        <v>3328.94</v>
      </c>
      <c r="H57" s="47"/>
      <c r="I57" s="47"/>
    </row>
    <row r="58" spans="1:9" s="58" customFormat="1" ht="127.5" customHeight="1">
      <c r="A58" s="65" t="s">
        <v>255</v>
      </c>
      <c r="B58" s="85" t="s">
        <v>14</v>
      </c>
      <c r="C58" s="86" t="s">
        <v>3</v>
      </c>
      <c r="D58" s="86" t="s">
        <v>20</v>
      </c>
      <c r="E58" s="18" t="s">
        <v>261</v>
      </c>
      <c r="F58" s="18" t="s">
        <v>72</v>
      </c>
      <c r="G58" s="144">
        <f>G59</f>
        <v>1132.65</v>
      </c>
      <c r="H58" s="57"/>
      <c r="I58" s="57"/>
    </row>
    <row r="59" spans="1:9" ht="33.75" customHeight="1">
      <c r="A59" s="65" t="s">
        <v>81</v>
      </c>
      <c r="B59" s="85" t="s">
        <v>14</v>
      </c>
      <c r="C59" s="86" t="s">
        <v>3</v>
      </c>
      <c r="D59" s="86" t="s">
        <v>20</v>
      </c>
      <c r="E59" s="18" t="s">
        <v>261</v>
      </c>
      <c r="F59" s="18" t="s">
        <v>85</v>
      </c>
      <c r="G59" s="144">
        <v>1132.65</v>
      </c>
      <c r="H59" s="47"/>
      <c r="I59" s="47"/>
    </row>
    <row r="60" spans="1:9" ht="50.25" customHeight="1">
      <c r="A60" s="64" t="s">
        <v>268</v>
      </c>
      <c r="B60" s="85" t="s">
        <v>14</v>
      </c>
      <c r="C60" s="86" t="s">
        <v>3</v>
      </c>
      <c r="D60" s="86" t="s">
        <v>20</v>
      </c>
      <c r="E60" s="18" t="s">
        <v>276</v>
      </c>
      <c r="F60" s="18" t="s">
        <v>72</v>
      </c>
      <c r="G60" s="144">
        <f>G61</f>
        <v>1039.88</v>
      </c>
      <c r="H60" s="47"/>
      <c r="I60" s="47"/>
    </row>
    <row r="61" spans="1:9" ht="33.75" customHeight="1">
      <c r="A61" s="64" t="s">
        <v>83</v>
      </c>
      <c r="B61" s="85" t="s">
        <v>14</v>
      </c>
      <c r="C61" s="86" t="s">
        <v>3</v>
      </c>
      <c r="D61" s="86" t="s">
        <v>20</v>
      </c>
      <c r="E61" s="18" t="s">
        <v>276</v>
      </c>
      <c r="F61" s="18" t="s">
        <v>85</v>
      </c>
      <c r="G61" s="144">
        <v>1039.88</v>
      </c>
      <c r="H61" s="47"/>
      <c r="I61" s="47"/>
    </row>
    <row r="62" spans="1:9" ht="33.75" customHeight="1">
      <c r="A62" s="64" t="s">
        <v>165</v>
      </c>
      <c r="B62" s="85" t="s">
        <v>14</v>
      </c>
      <c r="C62" s="86" t="s">
        <v>3</v>
      </c>
      <c r="D62" s="86" t="s">
        <v>20</v>
      </c>
      <c r="E62" s="18" t="s">
        <v>186</v>
      </c>
      <c r="F62" s="18" t="s">
        <v>72</v>
      </c>
      <c r="G62" s="144">
        <f>G63</f>
        <v>920.71</v>
      </c>
      <c r="H62" s="47"/>
      <c r="I62" s="47"/>
    </row>
    <row r="63" spans="1:9" ht="33.75" customHeight="1">
      <c r="A63" s="64" t="s">
        <v>83</v>
      </c>
      <c r="B63" s="85" t="s">
        <v>14</v>
      </c>
      <c r="C63" s="86" t="s">
        <v>3</v>
      </c>
      <c r="D63" s="86" t="s">
        <v>20</v>
      </c>
      <c r="E63" s="18" t="s">
        <v>186</v>
      </c>
      <c r="F63" s="18" t="s">
        <v>85</v>
      </c>
      <c r="G63" s="144">
        <v>920.71</v>
      </c>
      <c r="H63" s="47"/>
      <c r="I63" s="47"/>
    </row>
    <row r="64" spans="1:9" ht="33.75" customHeight="1">
      <c r="A64" s="65" t="s">
        <v>178</v>
      </c>
      <c r="B64" s="85" t="s">
        <v>14</v>
      </c>
      <c r="C64" s="86" t="s">
        <v>3</v>
      </c>
      <c r="D64" s="86" t="s">
        <v>20</v>
      </c>
      <c r="E64" s="86" t="s">
        <v>196</v>
      </c>
      <c r="F64" s="86" t="s">
        <v>72</v>
      </c>
      <c r="G64" s="144">
        <f>G65</f>
        <v>235.7</v>
      </c>
      <c r="H64" s="47"/>
      <c r="I64" s="47"/>
    </row>
    <row r="65" spans="1:9" ht="33.75" customHeight="1">
      <c r="A65" s="65" t="s">
        <v>81</v>
      </c>
      <c r="B65" s="85" t="s">
        <v>14</v>
      </c>
      <c r="C65" s="86" t="s">
        <v>3</v>
      </c>
      <c r="D65" s="86" t="s">
        <v>20</v>
      </c>
      <c r="E65" s="86" t="s">
        <v>196</v>
      </c>
      <c r="F65" s="86" t="s">
        <v>85</v>
      </c>
      <c r="G65" s="144">
        <v>235.7</v>
      </c>
      <c r="H65" s="47"/>
      <c r="I65" s="47"/>
    </row>
    <row r="66" spans="1:9" s="8" customFormat="1" ht="16.5" customHeight="1">
      <c r="A66" s="66" t="s">
        <v>166</v>
      </c>
      <c r="B66" s="83" t="s">
        <v>14</v>
      </c>
      <c r="C66" s="87" t="s">
        <v>5</v>
      </c>
      <c r="D66" s="87" t="s">
        <v>2</v>
      </c>
      <c r="E66" s="19" t="s">
        <v>179</v>
      </c>
      <c r="F66" s="87" t="s">
        <v>72</v>
      </c>
      <c r="G66" s="142">
        <f>G70+G67</f>
        <v>5223.280000000001</v>
      </c>
      <c r="H66" s="107"/>
      <c r="I66" s="107"/>
    </row>
    <row r="67" spans="1:9" s="8" customFormat="1" ht="16.5" customHeight="1">
      <c r="A67" s="66" t="s">
        <v>167</v>
      </c>
      <c r="B67" s="83" t="s">
        <v>14</v>
      </c>
      <c r="C67" s="87" t="s">
        <v>5</v>
      </c>
      <c r="D67" s="87" t="s">
        <v>1</v>
      </c>
      <c r="E67" s="19" t="s">
        <v>179</v>
      </c>
      <c r="F67" s="87" t="s">
        <v>72</v>
      </c>
      <c r="G67" s="142">
        <f>G68</f>
        <v>242.1</v>
      </c>
      <c r="H67" s="107"/>
      <c r="I67" s="107"/>
    </row>
    <row r="68" spans="1:9" s="8" customFormat="1" ht="32.25" customHeight="1">
      <c r="A68" s="64" t="s">
        <v>168</v>
      </c>
      <c r="B68" s="85" t="s">
        <v>14</v>
      </c>
      <c r="C68" s="86" t="s">
        <v>5</v>
      </c>
      <c r="D68" s="86" t="s">
        <v>1</v>
      </c>
      <c r="E68" s="86" t="s">
        <v>187</v>
      </c>
      <c r="F68" s="86" t="s">
        <v>72</v>
      </c>
      <c r="G68" s="139">
        <f>G69</f>
        <v>242.1</v>
      </c>
      <c r="H68" s="107"/>
      <c r="I68" s="107"/>
    </row>
    <row r="69" spans="1:9" s="8" customFormat="1" ht="16.5" customHeight="1">
      <c r="A69" s="65" t="s">
        <v>81</v>
      </c>
      <c r="B69" s="85" t="s">
        <v>14</v>
      </c>
      <c r="C69" s="85" t="s">
        <v>5</v>
      </c>
      <c r="D69" s="85" t="s">
        <v>1</v>
      </c>
      <c r="E69" s="86" t="s">
        <v>187</v>
      </c>
      <c r="F69" s="86" t="s">
        <v>85</v>
      </c>
      <c r="G69" s="139">
        <v>242.1</v>
      </c>
      <c r="H69" s="107"/>
      <c r="I69" s="107"/>
    </row>
    <row r="70" spans="1:9" s="8" customFormat="1" ht="16.5" customHeight="1">
      <c r="A70" s="66" t="s">
        <v>98</v>
      </c>
      <c r="B70" s="83" t="s">
        <v>14</v>
      </c>
      <c r="C70" s="87" t="s">
        <v>5</v>
      </c>
      <c r="D70" s="87" t="s">
        <v>16</v>
      </c>
      <c r="E70" s="19" t="s">
        <v>179</v>
      </c>
      <c r="F70" s="87" t="s">
        <v>72</v>
      </c>
      <c r="G70" s="142">
        <f>G71+G73+G76</f>
        <v>4981.18</v>
      </c>
      <c r="H70" s="107"/>
      <c r="I70" s="107"/>
    </row>
    <row r="71" spans="1:9" s="58" customFormat="1" ht="33" customHeight="1">
      <c r="A71" s="104" t="s">
        <v>153</v>
      </c>
      <c r="B71" s="85" t="s">
        <v>14</v>
      </c>
      <c r="C71" s="86" t="s">
        <v>5</v>
      </c>
      <c r="D71" s="86" t="s">
        <v>16</v>
      </c>
      <c r="E71" s="17" t="s">
        <v>188</v>
      </c>
      <c r="F71" s="86" t="s">
        <v>72</v>
      </c>
      <c r="G71" s="144">
        <f>G72</f>
        <v>524</v>
      </c>
      <c r="H71" s="57"/>
      <c r="I71" s="57"/>
    </row>
    <row r="72" spans="1:9" s="58" customFormat="1" ht="16.5" customHeight="1">
      <c r="A72" s="64" t="s">
        <v>83</v>
      </c>
      <c r="B72" s="85" t="s">
        <v>14</v>
      </c>
      <c r="C72" s="86" t="s">
        <v>5</v>
      </c>
      <c r="D72" s="86" t="s">
        <v>16</v>
      </c>
      <c r="E72" s="17" t="s">
        <v>188</v>
      </c>
      <c r="F72" s="86" t="s">
        <v>85</v>
      </c>
      <c r="G72" s="144">
        <v>524</v>
      </c>
      <c r="H72" s="57"/>
      <c r="I72" s="57"/>
    </row>
    <row r="73" spans="1:9" s="58" customFormat="1" ht="33" customHeight="1">
      <c r="A73" s="108" t="s">
        <v>197</v>
      </c>
      <c r="B73" s="86" t="s">
        <v>14</v>
      </c>
      <c r="C73" s="86" t="s">
        <v>5</v>
      </c>
      <c r="D73" s="86" t="s">
        <v>16</v>
      </c>
      <c r="E73" s="18" t="s">
        <v>199</v>
      </c>
      <c r="F73" s="86" t="s">
        <v>72</v>
      </c>
      <c r="G73" s="144">
        <f>G74</f>
        <v>29</v>
      </c>
      <c r="H73" s="57"/>
      <c r="I73" s="57"/>
    </row>
    <row r="74" spans="1:9" s="58" customFormat="1" ht="21" customHeight="1">
      <c r="A74" s="103" t="s">
        <v>198</v>
      </c>
      <c r="B74" s="85" t="s">
        <v>14</v>
      </c>
      <c r="C74" s="86" t="s">
        <v>5</v>
      </c>
      <c r="D74" s="86" t="s">
        <v>16</v>
      </c>
      <c r="E74" s="18" t="s">
        <v>199</v>
      </c>
      <c r="F74" s="86" t="s">
        <v>72</v>
      </c>
      <c r="G74" s="144">
        <f>G75</f>
        <v>29</v>
      </c>
      <c r="H74" s="57"/>
      <c r="I74" s="57"/>
    </row>
    <row r="75" spans="1:9" s="58" customFormat="1" ht="33" customHeight="1">
      <c r="A75" s="64" t="s">
        <v>83</v>
      </c>
      <c r="B75" s="85" t="s">
        <v>14</v>
      </c>
      <c r="C75" s="86" t="s">
        <v>5</v>
      </c>
      <c r="D75" s="86" t="s">
        <v>16</v>
      </c>
      <c r="E75" s="18" t="s">
        <v>199</v>
      </c>
      <c r="F75" s="86" t="s">
        <v>85</v>
      </c>
      <c r="G75" s="144">
        <v>29</v>
      </c>
      <c r="H75" s="57"/>
      <c r="I75" s="57"/>
    </row>
    <row r="76" spans="1:9" s="58" customFormat="1" ht="33" customHeight="1">
      <c r="A76" s="108" t="s">
        <v>271</v>
      </c>
      <c r="B76" s="85" t="s">
        <v>14</v>
      </c>
      <c r="C76" s="86" t="s">
        <v>5</v>
      </c>
      <c r="D76" s="86" t="s">
        <v>16</v>
      </c>
      <c r="E76" s="18" t="s">
        <v>269</v>
      </c>
      <c r="F76" s="86" t="s">
        <v>72</v>
      </c>
      <c r="G76" s="144">
        <f>G77</f>
        <v>4428.18</v>
      </c>
      <c r="H76" s="57"/>
      <c r="I76" s="57"/>
    </row>
    <row r="77" spans="1:9" s="58" customFormat="1" ht="33" customHeight="1">
      <c r="A77" s="103" t="s">
        <v>272</v>
      </c>
      <c r="B77" s="85" t="s">
        <v>14</v>
      </c>
      <c r="C77" s="86" t="s">
        <v>5</v>
      </c>
      <c r="D77" s="86" t="s">
        <v>16</v>
      </c>
      <c r="E77" s="18" t="s">
        <v>269</v>
      </c>
      <c r="F77" s="86" t="s">
        <v>84</v>
      </c>
      <c r="G77" s="144">
        <f>G78</f>
        <v>4428.18</v>
      </c>
      <c r="H77" s="57"/>
      <c r="I77" s="57"/>
    </row>
    <row r="78" spans="1:9" s="58" customFormat="1" ht="33" customHeight="1">
      <c r="A78" s="64" t="s">
        <v>83</v>
      </c>
      <c r="B78" s="85" t="s">
        <v>14</v>
      </c>
      <c r="C78" s="86" t="s">
        <v>5</v>
      </c>
      <c r="D78" s="86" t="s">
        <v>16</v>
      </c>
      <c r="E78" s="18" t="s">
        <v>269</v>
      </c>
      <c r="F78" s="86" t="s">
        <v>85</v>
      </c>
      <c r="G78" s="144">
        <v>4428.18</v>
      </c>
      <c r="H78" s="57"/>
      <c r="I78" s="57"/>
    </row>
    <row r="79" spans="1:9" s="8" customFormat="1" ht="33" customHeight="1">
      <c r="A79" s="67" t="s">
        <v>146</v>
      </c>
      <c r="B79" s="83" t="s">
        <v>14</v>
      </c>
      <c r="C79" s="83" t="s">
        <v>6</v>
      </c>
      <c r="D79" s="83" t="s">
        <v>1</v>
      </c>
      <c r="E79" s="19" t="s">
        <v>189</v>
      </c>
      <c r="F79" s="19" t="s">
        <v>72</v>
      </c>
      <c r="G79" s="137">
        <f>G80</f>
        <v>4389.99</v>
      </c>
      <c r="H79" s="107"/>
      <c r="I79" s="107"/>
    </row>
    <row r="80" spans="1:9" s="58" customFormat="1" ht="33" customHeight="1">
      <c r="A80" s="65" t="s">
        <v>154</v>
      </c>
      <c r="B80" s="85" t="s">
        <v>14</v>
      </c>
      <c r="C80" s="86" t="s">
        <v>6</v>
      </c>
      <c r="D80" s="86" t="s">
        <v>1</v>
      </c>
      <c r="E80" s="18" t="s">
        <v>189</v>
      </c>
      <c r="F80" s="18" t="s">
        <v>72</v>
      </c>
      <c r="G80" s="139">
        <f>G81+G84+G85+G86+G88+G91</f>
        <v>4389.99</v>
      </c>
      <c r="H80" s="57"/>
      <c r="I80" s="57"/>
    </row>
    <row r="81" spans="1:9" s="58" customFormat="1" ht="33" customHeight="1">
      <c r="A81" s="65" t="s">
        <v>254</v>
      </c>
      <c r="B81" s="85" t="s">
        <v>14</v>
      </c>
      <c r="C81" s="86" t="s">
        <v>6</v>
      </c>
      <c r="D81" s="86" t="s">
        <v>1</v>
      </c>
      <c r="E81" s="18" t="s">
        <v>190</v>
      </c>
      <c r="F81" s="18" t="s">
        <v>247</v>
      </c>
      <c r="G81" s="139">
        <f>SUM(G82:G83)</f>
        <v>949.05</v>
      </c>
      <c r="H81" s="57"/>
      <c r="I81" s="57"/>
    </row>
    <row r="82" spans="1:9" s="58" customFormat="1" ht="15.75" customHeight="1">
      <c r="A82" s="132" t="s">
        <v>244</v>
      </c>
      <c r="B82" s="85" t="s">
        <v>14</v>
      </c>
      <c r="C82" s="85" t="s">
        <v>6</v>
      </c>
      <c r="D82" s="85" t="s">
        <v>1</v>
      </c>
      <c r="E82" s="18" t="s">
        <v>190</v>
      </c>
      <c r="F82" s="18" t="s">
        <v>104</v>
      </c>
      <c r="G82" s="139">
        <v>666.81</v>
      </c>
      <c r="H82" s="57"/>
      <c r="I82" s="57"/>
    </row>
    <row r="83" spans="1:9" s="58" customFormat="1" ht="32.25" customHeight="1">
      <c r="A83" s="132" t="s">
        <v>246</v>
      </c>
      <c r="B83" s="85" t="s">
        <v>14</v>
      </c>
      <c r="C83" s="85" t="s">
        <v>6</v>
      </c>
      <c r="D83" s="85" t="s">
        <v>1</v>
      </c>
      <c r="E83" s="18" t="s">
        <v>190</v>
      </c>
      <c r="F83" s="18" t="s">
        <v>235</v>
      </c>
      <c r="G83" s="139">
        <v>282.24</v>
      </c>
      <c r="I83" s="57"/>
    </row>
    <row r="84" spans="1:9" s="58" customFormat="1" ht="31.5" customHeight="1">
      <c r="A84" s="132" t="s">
        <v>245</v>
      </c>
      <c r="B84" s="85" t="s">
        <v>14</v>
      </c>
      <c r="C84" s="85" t="s">
        <v>6</v>
      </c>
      <c r="D84" s="85" t="s">
        <v>1</v>
      </c>
      <c r="E84" s="18" t="s">
        <v>191</v>
      </c>
      <c r="F84" s="18" t="s">
        <v>105</v>
      </c>
      <c r="G84" s="138">
        <v>48</v>
      </c>
      <c r="H84" s="101"/>
      <c r="I84" s="57"/>
    </row>
    <row r="85" spans="1:9" s="58" customFormat="1" ht="17.25" customHeight="1">
      <c r="A85" s="150" t="s">
        <v>248</v>
      </c>
      <c r="B85" s="85" t="s">
        <v>14</v>
      </c>
      <c r="C85" s="85" t="s">
        <v>249</v>
      </c>
      <c r="D85" s="85" t="s">
        <v>1</v>
      </c>
      <c r="E85" s="18" t="s">
        <v>191</v>
      </c>
      <c r="F85" s="18" t="s">
        <v>253</v>
      </c>
      <c r="G85" s="138">
        <v>72.5</v>
      </c>
      <c r="H85" s="101"/>
      <c r="I85" s="57"/>
    </row>
    <row r="86" spans="1:9" s="58" customFormat="1" ht="36" customHeight="1">
      <c r="A86" s="65" t="s">
        <v>81</v>
      </c>
      <c r="B86" s="85" t="s">
        <v>14</v>
      </c>
      <c r="C86" s="85" t="s">
        <v>6</v>
      </c>
      <c r="D86" s="85" t="s">
        <v>1</v>
      </c>
      <c r="E86" s="18" t="s">
        <v>192</v>
      </c>
      <c r="F86" s="18" t="s">
        <v>84</v>
      </c>
      <c r="G86" s="138">
        <f>G87</f>
        <v>669.25</v>
      </c>
      <c r="H86" s="101"/>
      <c r="I86" s="57"/>
    </row>
    <row r="87" spans="1:9" s="58" customFormat="1" ht="33.75" customHeight="1">
      <c r="A87" s="64" t="s">
        <v>83</v>
      </c>
      <c r="B87" s="85" t="s">
        <v>14</v>
      </c>
      <c r="C87" s="85" t="s">
        <v>6</v>
      </c>
      <c r="D87" s="85" t="s">
        <v>1</v>
      </c>
      <c r="E87" s="18" t="s">
        <v>192</v>
      </c>
      <c r="F87" s="18" t="s">
        <v>85</v>
      </c>
      <c r="G87" s="138">
        <v>669.25</v>
      </c>
      <c r="H87" s="57"/>
      <c r="I87" s="57"/>
    </row>
    <row r="88" spans="1:9" s="58" customFormat="1" ht="17.25" customHeight="1">
      <c r="A88" s="64" t="s">
        <v>262</v>
      </c>
      <c r="B88" s="85" t="s">
        <v>14</v>
      </c>
      <c r="C88" s="85" t="s">
        <v>6</v>
      </c>
      <c r="D88" s="85" t="s">
        <v>1</v>
      </c>
      <c r="E88" s="18" t="s">
        <v>193</v>
      </c>
      <c r="F88" s="18" t="s">
        <v>90</v>
      </c>
      <c r="G88" s="138">
        <f>SUM(G89:G90)</f>
        <v>19.3</v>
      </c>
      <c r="H88" s="57"/>
      <c r="I88" s="57"/>
    </row>
    <row r="89" spans="1:9" s="58" customFormat="1" ht="17.25" customHeight="1">
      <c r="A89" s="65" t="s">
        <v>99</v>
      </c>
      <c r="B89" s="85" t="s">
        <v>14</v>
      </c>
      <c r="C89" s="85" t="s">
        <v>6</v>
      </c>
      <c r="D89" s="85" t="s">
        <v>1</v>
      </c>
      <c r="E89" s="18" t="s">
        <v>193</v>
      </c>
      <c r="F89" s="18" t="s">
        <v>106</v>
      </c>
      <c r="G89" s="138">
        <v>5.5</v>
      </c>
      <c r="H89" s="57"/>
      <c r="I89" s="57"/>
    </row>
    <row r="90" spans="1:9" s="58" customFormat="1" ht="17.25" customHeight="1">
      <c r="A90" s="65" t="s">
        <v>242</v>
      </c>
      <c r="B90" s="85" t="s">
        <v>14</v>
      </c>
      <c r="C90" s="85" t="s">
        <v>6</v>
      </c>
      <c r="D90" s="85" t="s">
        <v>1</v>
      </c>
      <c r="E90" s="18" t="s">
        <v>193</v>
      </c>
      <c r="F90" s="18" t="s">
        <v>240</v>
      </c>
      <c r="G90" s="138">
        <v>13.8</v>
      </c>
      <c r="H90" s="57"/>
      <c r="I90" s="57"/>
    </row>
    <row r="91" spans="1:9" s="58" customFormat="1" ht="20.25" customHeight="1">
      <c r="A91" s="65" t="s">
        <v>228</v>
      </c>
      <c r="B91" s="85" t="s">
        <v>14</v>
      </c>
      <c r="C91" s="85" t="s">
        <v>6</v>
      </c>
      <c r="D91" s="85" t="s">
        <v>1</v>
      </c>
      <c r="E91" s="18" t="s">
        <v>251</v>
      </c>
      <c r="F91" s="18" t="s">
        <v>252</v>
      </c>
      <c r="G91" s="138">
        <v>2631.89</v>
      </c>
      <c r="H91" s="57"/>
      <c r="I91" s="57"/>
    </row>
    <row r="92" spans="1:9" s="8" customFormat="1" ht="20.25" customHeight="1">
      <c r="A92" s="66" t="s">
        <v>100</v>
      </c>
      <c r="B92" s="83" t="s">
        <v>14</v>
      </c>
      <c r="C92" s="87" t="s">
        <v>21</v>
      </c>
      <c r="D92" s="87" t="s">
        <v>1</v>
      </c>
      <c r="E92" s="19" t="s">
        <v>179</v>
      </c>
      <c r="F92" s="19" t="s">
        <v>72</v>
      </c>
      <c r="G92" s="137">
        <f>G93</f>
        <v>686.7</v>
      </c>
      <c r="H92" s="107"/>
      <c r="I92" s="107"/>
    </row>
    <row r="93" spans="1:9" s="58" customFormat="1" ht="20.25" customHeight="1">
      <c r="A93" s="64" t="s">
        <v>101</v>
      </c>
      <c r="B93" s="85" t="s">
        <v>14</v>
      </c>
      <c r="C93" s="86" t="s">
        <v>21</v>
      </c>
      <c r="D93" s="86" t="s">
        <v>1</v>
      </c>
      <c r="E93" s="86" t="s">
        <v>194</v>
      </c>
      <c r="F93" s="18" t="s">
        <v>108</v>
      </c>
      <c r="G93" s="138">
        <f>G94</f>
        <v>686.7</v>
      </c>
      <c r="H93" s="57"/>
      <c r="I93" s="57"/>
    </row>
    <row r="94" spans="1:9" s="58" customFormat="1" ht="36" customHeight="1">
      <c r="A94" s="64" t="s">
        <v>102</v>
      </c>
      <c r="B94" s="85" t="s">
        <v>14</v>
      </c>
      <c r="C94" s="86" t="s">
        <v>21</v>
      </c>
      <c r="D94" s="86" t="s">
        <v>1</v>
      </c>
      <c r="E94" s="86" t="s">
        <v>194</v>
      </c>
      <c r="F94" s="86" t="s">
        <v>107</v>
      </c>
      <c r="G94" s="139">
        <v>686.7</v>
      </c>
      <c r="H94" s="57"/>
      <c r="I94" s="57"/>
    </row>
    <row r="95" spans="1:9" s="8" customFormat="1" ht="36" customHeight="1">
      <c r="A95" s="67" t="s">
        <v>155</v>
      </c>
      <c r="B95" s="83" t="s">
        <v>14</v>
      </c>
      <c r="C95" s="87" t="s">
        <v>274</v>
      </c>
      <c r="D95" s="87" t="s">
        <v>2</v>
      </c>
      <c r="E95" s="19" t="s">
        <v>195</v>
      </c>
      <c r="F95" s="19" t="s">
        <v>72</v>
      </c>
      <c r="G95" s="140">
        <f>G96</f>
        <v>5</v>
      </c>
      <c r="H95" s="107"/>
      <c r="I95" s="107"/>
    </row>
    <row r="96" spans="1:9" s="58" customFormat="1" ht="36" customHeight="1">
      <c r="A96" s="64" t="s">
        <v>142</v>
      </c>
      <c r="B96" s="85" t="s">
        <v>14</v>
      </c>
      <c r="C96" s="86" t="s">
        <v>274</v>
      </c>
      <c r="D96" s="86" t="s">
        <v>5</v>
      </c>
      <c r="E96" s="18" t="s">
        <v>195</v>
      </c>
      <c r="F96" s="18" t="s">
        <v>72</v>
      </c>
      <c r="G96" s="139">
        <f>G97</f>
        <v>5</v>
      </c>
      <c r="H96" s="23"/>
      <c r="I96" s="102"/>
    </row>
    <row r="97" spans="1:9" s="58" customFormat="1" ht="36" customHeight="1">
      <c r="A97" s="64" t="s">
        <v>83</v>
      </c>
      <c r="B97" s="85" t="s">
        <v>14</v>
      </c>
      <c r="C97" s="86" t="s">
        <v>274</v>
      </c>
      <c r="D97" s="86" t="s">
        <v>5</v>
      </c>
      <c r="E97" s="18" t="s">
        <v>195</v>
      </c>
      <c r="F97" s="18" t="s">
        <v>85</v>
      </c>
      <c r="G97" s="139">
        <v>5</v>
      </c>
      <c r="H97" s="110"/>
      <c r="I97" s="57"/>
    </row>
    <row r="98" spans="1:9" s="8" customFormat="1" ht="36" customHeight="1">
      <c r="A98" s="67" t="s">
        <v>275</v>
      </c>
      <c r="B98" s="83" t="s">
        <v>14</v>
      </c>
      <c r="C98" s="83" t="s">
        <v>270</v>
      </c>
      <c r="D98" s="83" t="s">
        <v>16</v>
      </c>
      <c r="E98" s="83" t="s">
        <v>273</v>
      </c>
      <c r="F98" s="83" t="s">
        <v>72</v>
      </c>
      <c r="G98" s="140">
        <f>G99</f>
        <v>7</v>
      </c>
      <c r="H98" s="153"/>
      <c r="I98" s="107"/>
    </row>
    <row r="99" spans="1:9" s="58" customFormat="1" ht="36" customHeight="1">
      <c r="A99" s="65" t="s">
        <v>228</v>
      </c>
      <c r="B99" s="85" t="s">
        <v>14</v>
      </c>
      <c r="C99" s="85" t="s">
        <v>270</v>
      </c>
      <c r="D99" s="85" t="s">
        <v>16</v>
      </c>
      <c r="E99" s="85" t="s">
        <v>273</v>
      </c>
      <c r="F99" s="85" t="s">
        <v>252</v>
      </c>
      <c r="G99" s="138">
        <v>7</v>
      </c>
      <c r="H99" s="151"/>
      <c r="I99" s="57"/>
    </row>
    <row r="100" spans="1:9" ht="15.75">
      <c r="A100" s="67" t="s">
        <v>103</v>
      </c>
      <c r="B100" s="78"/>
      <c r="C100" s="6"/>
      <c r="D100" s="6"/>
      <c r="E100" s="5"/>
      <c r="F100" s="5"/>
      <c r="G100" s="136">
        <f>G11+G37+G45+G57+G66+G79+G52+G92+G95+G99</f>
        <v>19752.000000000004</v>
      </c>
      <c r="H100" s="113"/>
      <c r="I100" s="48"/>
    </row>
    <row r="101" spans="1:9" ht="15.75">
      <c r="A101" s="68"/>
      <c r="B101" s="79"/>
      <c r="C101" s="14"/>
      <c r="D101" s="14"/>
      <c r="E101" s="9"/>
      <c r="F101" s="9"/>
      <c r="G101" s="146"/>
      <c r="H101" s="131"/>
      <c r="I101" s="47"/>
    </row>
    <row r="102" spans="1:8" ht="15.75">
      <c r="A102" s="68" t="s">
        <v>12</v>
      </c>
      <c r="B102" s="79"/>
      <c r="C102" s="14"/>
      <c r="D102" s="14"/>
      <c r="E102" s="9"/>
      <c r="F102" s="20" t="s">
        <v>28</v>
      </c>
      <c r="G102" s="147"/>
      <c r="H102" s="9"/>
    </row>
    <row r="103" spans="1:8" ht="15.75">
      <c r="A103" s="68"/>
      <c r="B103" s="79"/>
      <c r="C103" s="14"/>
      <c r="D103" s="14"/>
      <c r="E103" s="9"/>
      <c r="F103" s="9"/>
      <c r="G103" s="147"/>
      <c r="H103" s="9"/>
    </row>
    <row r="104" spans="1:8" ht="15.75">
      <c r="A104" s="68"/>
      <c r="B104" s="75"/>
      <c r="C104" s="14"/>
      <c r="D104" s="14"/>
      <c r="E104" s="9"/>
      <c r="F104" s="20" t="s">
        <v>27</v>
      </c>
      <c r="G104" s="147"/>
      <c r="H104" s="9"/>
    </row>
    <row r="105" spans="1:8" ht="15.75">
      <c r="A105" s="68"/>
      <c r="B105" s="75"/>
      <c r="C105" s="14"/>
      <c r="D105" s="14"/>
      <c r="E105" s="9"/>
      <c r="F105" s="9"/>
      <c r="G105" s="147"/>
      <c r="H105" s="9"/>
    </row>
    <row r="106" spans="1:8" ht="15.75">
      <c r="A106" s="68"/>
      <c r="B106" s="75"/>
      <c r="C106" s="14"/>
      <c r="D106" s="14"/>
      <c r="E106" s="9"/>
      <c r="F106" s="9"/>
      <c r="G106" s="147"/>
      <c r="H106" s="9"/>
    </row>
    <row r="107" spans="1:7" ht="15.75">
      <c r="A107" s="69"/>
      <c r="B107" s="76"/>
      <c r="C107" s="8"/>
      <c r="D107" s="8"/>
      <c r="E107" s="56"/>
      <c r="F107" s="8"/>
      <c r="G107" s="148"/>
    </row>
    <row r="108" spans="1:7" ht="15.75">
      <c r="A108" s="70"/>
      <c r="B108" s="77"/>
      <c r="C108" s="8"/>
      <c r="D108" s="8"/>
      <c r="E108" s="56"/>
      <c r="F108" s="8"/>
      <c r="G108" s="148"/>
    </row>
  </sheetData>
  <sheetProtection/>
  <mergeCells count="6">
    <mergeCell ref="F7:G7"/>
    <mergeCell ref="E1:G1"/>
    <mergeCell ref="E2:G2"/>
    <mergeCell ref="E3:G3"/>
    <mergeCell ref="A6:G6"/>
    <mergeCell ref="A5:G5"/>
  </mergeCells>
  <printOptions/>
  <pageMargins left="0.7874015748031497" right="0.15748031496062992" top="0.3937007874015748" bottom="0.1968503937007874" header="0.31496062992125984" footer="0.5118110236220472"/>
  <pageSetup fitToHeight="3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7">
      <selection activeCell="C5" sqref="C5"/>
    </sheetView>
  </sheetViews>
  <sheetFormatPr defaultColWidth="9.00390625" defaultRowHeight="12.75"/>
  <cols>
    <col min="1" max="1" width="26.125" style="0" customWidth="1"/>
    <col min="2" max="2" width="30.75390625" style="0" customWidth="1"/>
    <col min="3" max="3" width="13.75390625" style="0" customWidth="1"/>
    <col min="4" max="4" width="16.875" style="0" customWidth="1"/>
  </cols>
  <sheetData>
    <row r="1" spans="2:4" ht="15.75">
      <c r="B1" s="115"/>
      <c r="C1" s="166"/>
      <c r="D1" s="166"/>
    </row>
    <row r="2" spans="2:4" ht="15.75">
      <c r="B2" s="60" t="s">
        <v>122</v>
      </c>
      <c r="C2" s="172" t="s">
        <v>123</v>
      </c>
      <c r="D2" s="172"/>
    </row>
    <row r="3" spans="2:4" ht="14.25" customHeight="1">
      <c r="B3" s="60" t="s">
        <v>124</v>
      </c>
      <c r="C3" s="172" t="s">
        <v>125</v>
      </c>
      <c r="D3" s="172"/>
    </row>
    <row r="4" spans="2:4" ht="17.25" customHeight="1">
      <c r="B4" s="60" t="s">
        <v>124</v>
      </c>
      <c r="C4" s="172" t="s">
        <v>278</v>
      </c>
      <c r="D4" s="172"/>
    </row>
    <row r="5" spans="2:3" ht="15.75">
      <c r="B5" s="1"/>
      <c r="C5" s="1"/>
    </row>
    <row r="6" spans="1:5" ht="13.5" customHeight="1">
      <c r="A6" s="184" t="s">
        <v>126</v>
      </c>
      <c r="B6" s="184"/>
      <c r="C6" s="184"/>
      <c r="D6" s="184"/>
      <c r="E6" s="54"/>
    </row>
    <row r="7" spans="1:4" ht="15.75">
      <c r="A7" s="183" t="s">
        <v>147</v>
      </c>
      <c r="B7" s="183"/>
      <c r="C7" s="183"/>
      <c r="D7" s="183"/>
    </row>
    <row r="8" spans="2:4" ht="15.75">
      <c r="B8" s="1"/>
      <c r="C8" s="1"/>
      <c r="D8" s="50" t="s">
        <v>140</v>
      </c>
    </row>
    <row r="9" spans="1:4" ht="63" customHeight="1">
      <c r="A9" s="10" t="s">
        <v>10</v>
      </c>
      <c r="B9" s="179" t="s">
        <v>18</v>
      </c>
      <c r="C9" s="180"/>
      <c r="D9" s="7" t="s">
        <v>11</v>
      </c>
    </row>
    <row r="10" spans="1:4" ht="30.75" customHeight="1">
      <c r="A10" s="95" t="s">
        <v>141</v>
      </c>
      <c r="B10" s="181" t="s">
        <v>24</v>
      </c>
      <c r="C10" s="182"/>
      <c r="D10" s="97">
        <f>SUM(D11)</f>
        <v>72.00000000000364</v>
      </c>
    </row>
    <row r="11" spans="1:6" ht="29.25" customHeight="1">
      <c r="A11" s="96" t="s">
        <v>127</v>
      </c>
      <c r="B11" s="177" t="s">
        <v>25</v>
      </c>
      <c r="C11" s="178"/>
      <c r="D11" s="97">
        <f>SUM(D14+D16)</f>
        <v>72.00000000000364</v>
      </c>
      <c r="E11" s="12"/>
      <c r="F11" s="11"/>
    </row>
    <row r="12" spans="1:6" ht="29.25" customHeight="1">
      <c r="A12" s="93" t="s">
        <v>129</v>
      </c>
      <c r="B12" s="175" t="s">
        <v>128</v>
      </c>
      <c r="C12" s="176"/>
      <c r="D12" s="97">
        <f>D13</f>
        <v>-19680</v>
      </c>
      <c r="E12" s="12"/>
      <c r="F12" s="11"/>
    </row>
    <row r="13" spans="1:6" ht="30" customHeight="1">
      <c r="A13" s="93" t="s">
        <v>129</v>
      </c>
      <c r="B13" s="175" t="s">
        <v>26</v>
      </c>
      <c r="C13" s="176"/>
      <c r="D13" s="98">
        <f>D14</f>
        <v>-19680</v>
      </c>
      <c r="E13" s="12"/>
      <c r="F13" s="11"/>
    </row>
    <row r="14" spans="1:6" ht="29.25" customHeight="1">
      <c r="A14" s="93" t="s">
        <v>135</v>
      </c>
      <c r="B14" s="175" t="s">
        <v>130</v>
      </c>
      <c r="C14" s="176"/>
      <c r="D14" s="98">
        <f>-'доходы на 2016'!C47</f>
        <v>-19680</v>
      </c>
      <c r="E14" s="12"/>
      <c r="F14" s="11"/>
    </row>
    <row r="15" spans="1:6" ht="19.5" customHeight="1">
      <c r="A15" s="94" t="s">
        <v>134</v>
      </c>
      <c r="B15" s="175" t="s">
        <v>131</v>
      </c>
      <c r="C15" s="176"/>
      <c r="D15" s="98">
        <f>D16</f>
        <v>19752.000000000004</v>
      </c>
      <c r="E15" s="12"/>
      <c r="F15" s="11"/>
    </row>
    <row r="16" spans="1:6" ht="34.5" customHeight="1">
      <c r="A16" s="94" t="s">
        <v>136</v>
      </c>
      <c r="B16" s="175" t="s">
        <v>132</v>
      </c>
      <c r="C16" s="176"/>
      <c r="D16" s="98">
        <f>D17</f>
        <v>19752.000000000004</v>
      </c>
      <c r="E16" s="12"/>
      <c r="F16" s="11"/>
    </row>
    <row r="17" spans="1:6" ht="33" customHeight="1">
      <c r="A17" s="94" t="s">
        <v>137</v>
      </c>
      <c r="B17" s="175" t="s">
        <v>133</v>
      </c>
      <c r="C17" s="176"/>
      <c r="D17" s="98">
        <f>'прил.4 2016'!G100</f>
        <v>19752.000000000004</v>
      </c>
      <c r="E17" s="12"/>
      <c r="F17" s="11"/>
    </row>
    <row r="18" spans="1:4" ht="15.75">
      <c r="A18" s="11"/>
      <c r="B18" s="13"/>
      <c r="C18" s="13"/>
      <c r="D18" s="11"/>
    </row>
    <row r="19" spans="2:3" ht="15.75">
      <c r="B19" s="1"/>
      <c r="C19" s="1"/>
    </row>
    <row r="20" spans="1:4" ht="15.75">
      <c r="A20" s="50" t="s">
        <v>139</v>
      </c>
      <c r="B20" s="50"/>
      <c r="C20" s="50"/>
      <c r="D20" s="50" t="s">
        <v>29</v>
      </c>
    </row>
    <row r="21" spans="1:4" ht="15.75">
      <c r="A21" s="50" t="s">
        <v>138</v>
      </c>
      <c r="B21" s="50"/>
      <c r="C21" s="50"/>
      <c r="D21" s="50"/>
    </row>
    <row r="22" spans="1:4" ht="15.75">
      <c r="A22" s="50"/>
      <c r="B22" s="50"/>
      <c r="C22" s="50"/>
      <c r="D22" s="50"/>
    </row>
  </sheetData>
  <sheetProtection/>
  <mergeCells count="15">
    <mergeCell ref="B9:C9"/>
    <mergeCell ref="B10:C10"/>
    <mergeCell ref="A7:D7"/>
    <mergeCell ref="C1:D1"/>
    <mergeCell ref="C2:D2"/>
    <mergeCell ref="C3:D3"/>
    <mergeCell ref="C4:D4"/>
    <mergeCell ref="A6:D6"/>
    <mergeCell ref="B16:C16"/>
    <mergeCell ref="B17:C17"/>
    <mergeCell ref="B12:C12"/>
    <mergeCell ref="B15:C15"/>
    <mergeCell ref="B11:C11"/>
    <mergeCell ref="B13:C13"/>
    <mergeCell ref="B14:C1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="75" zoomScaleNormal="75" zoomScalePageLayoutView="0" workbookViewId="0" topLeftCell="A19">
      <selection activeCell="A28" sqref="A28"/>
    </sheetView>
  </sheetViews>
  <sheetFormatPr defaultColWidth="9.00390625" defaultRowHeight="12.75"/>
  <cols>
    <col min="1" max="1" width="30.25390625" style="23" customWidth="1"/>
    <col min="2" max="2" width="86.625" style="23" customWidth="1"/>
    <col min="3" max="3" width="16.375" style="117" customWidth="1"/>
    <col min="4" max="4" width="9.125" style="23" customWidth="1"/>
    <col min="5" max="5" width="13.25390625" style="23" customWidth="1"/>
    <col min="6" max="6" width="9.125" style="23" customWidth="1"/>
    <col min="7" max="7" width="14.375" style="23" customWidth="1"/>
    <col min="8" max="16384" width="9.125" style="23" customWidth="1"/>
  </cols>
  <sheetData>
    <row r="1" ht="15.75">
      <c r="B1" s="51"/>
    </row>
    <row r="2" spans="1:3" ht="15.75">
      <c r="A2" s="21"/>
      <c r="B2" s="185" t="s">
        <v>116</v>
      </c>
      <c r="C2" s="185"/>
    </row>
    <row r="3" spans="1:3" ht="15.75">
      <c r="A3" s="21"/>
      <c r="B3" s="185" t="s">
        <v>115</v>
      </c>
      <c r="C3" s="185"/>
    </row>
    <row r="4" spans="1:3" ht="15.75">
      <c r="A4" s="21"/>
      <c r="B4" s="185" t="s">
        <v>277</v>
      </c>
      <c r="C4" s="185"/>
    </row>
    <row r="5" spans="1:3" ht="15.75">
      <c r="A5" s="22"/>
      <c r="B5" s="24"/>
      <c r="C5" s="118"/>
    </row>
    <row r="6" spans="1:3" ht="18.75">
      <c r="A6" s="22"/>
      <c r="B6" s="25" t="s">
        <v>148</v>
      </c>
      <c r="C6" s="119"/>
    </row>
    <row r="7" spans="1:3" ht="28.5" customHeight="1">
      <c r="A7" s="22"/>
      <c r="B7" s="25"/>
      <c r="C7" s="119"/>
    </row>
    <row r="8" spans="1:5" ht="16.5" customHeight="1">
      <c r="A8" s="30"/>
      <c r="B8" s="30"/>
      <c r="C8" s="120" t="s">
        <v>149</v>
      </c>
      <c r="D8" s="26"/>
      <c r="E8" s="45"/>
    </row>
    <row r="9" spans="1:5" ht="15.75">
      <c r="A9" s="31" t="s">
        <v>30</v>
      </c>
      <c r="B9" s="28" t="s">
        <v>230</v>
      </c>
      <c r="C9" s="121">
        <f>SUM(C11+C19+C22+C28+C32+C14)</f>
        <v>3422.4179999999997</v>
      </c>
      <c r="D9" s="45"/>
      <c r="E9" s="45"/>
    </row>
    <row r="10" spans="1:3" ht="15.75">
      <c r="A10" s="27"/>
      <c r="B10" s="30" t="s">
        <v>31</v>
      </c>
      <c r="C10" s="122">
        <f>+--+D23</f>
        <v>0</v>
      </c>
    </row>
    <row r="11" spans="1:3" ht="15.75">
      <c r="A11" s="31" t="s">
        <v>32</v>
      </c>
      <c r="B11" s="32" t="s">
        <v>33</v>
      </c>
      <c r="C11" s="121">
        <f>C13</f>
        <v>867.3</v>
      </c>
    </row>
    <row r="12" spans="1:3" ht="15.75">
      <c r="A12" s="27"/>
      <c r="B12" s="30" t="s">
        <v>34</v>
      </c>
      <c r="C12" s="122"/>
    </row>
    <row r="13" spans="1:3" ht="63" customHeight="1">
      <c r="A13" s="27" t="s">
        <v>61</v>
      </c>
      <c r="B13" s="2" t="s">
        <v>218</v>
      </c>
      <c r="C13" s="122">
        <v>867.3</v>
      </c>
    </row>
    <row r="14" spans="1:3" ht="31.5">
      <c r="A14" s="31" t="s">
        <v>203</v>
      </c>
      <c r="B14" s="15" t="s">
        <v>231</v>
      </c>
      <c r="C14" s="121">
        <f>SUM(C15:C18)</f>
        <v>401.20000000000005</v>
      </c>
    </row>
    <row r="15" spans="1:3" ht="48" customHeight="1">
      <c r="A15" s="27" t="s">
        <v>204</v>
      </c>
      <c r="B15" s="2" t="s">
        <v>160</v>
      </c>
      <c r="C15" s="122">
        <v>137.2</v>
      </c>
    </row>
    <row r="16" spans="1:3" ht="63">
      <c r="A16" s="27" t="s">
        <v>205</v>
      </c>
      <c r="B16" s="2" t="s">
        <v>161</v>
      </c>
      <c r="C16" s="122">
        <v>2.1</v>
      </c>
    </row>
    <row r="17" spans="1:3" ht="45.75" customHeight="1">
      <c r="A17" s="27" t="s">
        <v>206</v>
      </c>
      <c r="B17" s="2" t="s">
        <v>162</v>
      </c>
      <c r="C17" s="122">
        <v>261.3</v>
      </c>
    </row>
    <row r="18" spans="1:3" ht="51" customHeight="1">
      <c r="A18" s="27" t="s">
        <v>207</v>
      </c>
      <c r="B18" s="2" t="s">
        <v>163</v>
      </c>
      <c r="C18" s="122">
        <v>0.6</v>
      </c>
    </row>
    <row r="19" spans="1:3" ht="15.75">
      <c r="A19" s="31" t="s">
        <v>35</v>
      </c>
      <c r="B19" s="15" t="s">
        <v>281</v>
      </c>
      <c r="C19" s="121">
        <f>SUM(C20:C21)</f>
        <v>1133.2</v>
      </c>
    </row>
    <row r="20" spans="1:3" ht="31.5">
      <c r="A20" s="27" t="s">
        <v>62</v>
      </c>
      <c r="B20" s="2" t="s">
        <v>169</v>
      </c>
      <c r="C20" s="122">
        <v>399.2</v>
      </c>
    </row>
    <row r="21" spans="1:3" ht="15.75">
      <c r="A21" s="27" t="s">
        <v>63</v>
      </c>
      <c r="B21" s="2" t="s">
        <v>36</v>
      </c>
      <c r="C21" s="122">
        <v>734</v>
      </c>
    </row>
    <row r="22" spans="1:3" ht="15.75">
      <c r="A22" s="31" t="s">
        <v>37</v>
      </c>
      <c r="B22" s="29" t="s">
        <v>232</v>
      </c>
      <c r="C22" s="121">
        <f>SUM(C23:C27)</f>
        <v>586.758</v>
      </c>
    </row>
    <row r="23" spans="1:3" ht="34.5" customHeight="1">
      <c r="A23" s="27" t="s">
        <v>38</v>
      </c>
      <c r="B23" s="33" t="s">
        <v>219</v>
      </c>
      <c r="C23" s="122">
        <v>176</v>
      </c>
    </row>
    <row r="24" spans="1:3" ht="16.5" customHeight="1">
      <c r="A24" s="27" t="s">
        <v>39</v>
      </c>
      <c r="B24" s="33" t="s">
        <v>40</v>
      </c>
      <c r="C24" s="122">
        <v>65.6</v>
      </c>
    </row>
    <row r="25" spans="1:3" ht="16.5" customHeight="1">
      <c r="A25" s="27" t="s">
        <v>41</v>
      </c>
      <c r="B25" s="33" t="s">
        <v>42</v>
      </c>
      <c r="C25" s="122">
        <v>343.4</v>
      </c>
    </row>
    <row r="26" spans="1:3" ht="35.25" customHeight="1">
      <c r="A26" s="27" t="s">
        <v>257</v>
      </c>
      <c r="B26" s="33" t="s">
        <v>259</v>
      </c>
      <c r="C26" s="122">
        <v>0.938</v>
      </c>
    </row>
    <row r="27" spans="1:3" ht="36" customHeight="1">
      <c r="A27" s="27" t="s">
        <v>258</v>
      </c>
      <c r="B27" s="33" t="s">
        <v>260</v>
      </c>
      <c r="C27" s="122">
        <v>0.82</v>
      </c>
    </row>
    <row r="28" spans="1:4" ht="31.5">
      <c r="A28" s="31" t="s">
        <v>43</v>
      </c>
      <c r="B28" s="34" t="s">
        <v>44</v>
      </c>
      <c r="C28" s="121">
        <f>C29+C31</f>
        <v>431.96000000000004</v>
      </c>
      <c r="D28" s="45"/>
    </row>
    <row r="29" spans="1:3" ht="31.5">
      <c r="A29" s="35" t="s">
        <v>64</v>
      </c>
      <c r="B29" s="36" t="s">
        <v>45</v>
      </c>
      <c r="C29" s="123">
        <f>C30</f>
        <v>255</v>
      </c>
    </row>
    <row r="30" spans="1:3" ht="49.5" customHeight="1">
      <c r="A30" s="27" t="s">
        <v>46</v>
      </c>
      <c r="B30" s="111" t="s">
        <v>212</v>
      </c>
      <c r="C30" s="124">
        <v>255</v>
      </c>
    </row>
    <row r="31" spans="1:3" ht="66" customHeight="1">
      <c r="A31" s="37" t="s">
        <v>211</v>
      </c>
      <c r="B31" s="38" t="s">
        <v>217</v>
      </c>
      <c r="C31" s="125">
        <v>176.96</v>
      </c>
    </row>
    <row r="32" spans="1:3" ht="21.75" customHeight="1">
      <c r="A32" s="39" t="s">
        <v>208</v>
      </c>
      <c r="B32" s="40" t="s">
        <v>233</v>
      </c>
      <c r="C32" s="126">
        <f>SUM(C33)</f>
        <v>2</v>
      </c>
    </row>
    <row r="33" spans="1:3" ht="15.75">
      <c r="A33" s="41" t="s">
        <v>210</v>
      </c>
      <c r="B33" s="38" t="s">
        <v>209</v>
      </c>
      <c r="C33" s="127">
        <v>2</v>
      </c>
    </row>
    <row r="34" spans="1:3" ht="15.75">
      <c r="A34" s="39" t="s">
        <v>47</v>
      </c>
      <c r="B34" s="40" t="s">
        <v>48</v>
      </c>
      <c r="C34" s="126">
        <f>SUM(C35)</f>
        <v>0</v>
      </c>
    </row>
    <row r="35" spans="1:3" ht="15.75">
      <c r="A35" s="37" t="s">
        <v>49</v>
      </c>
      <c r="B35" s="42" t="s">
        <v>213</v>
      </c>
      <c r="C35" s="127">
        <v>0</v>
      </c>
    </row>
    <row r="36" spans="1:3" ht="15.75">
      <c r="A36" s="39" t="s">
        <v>50</v>
      </c>
      <c r="B36" s="40" t="s">
        <v>51</v>
      </c>
      <c r="C36" s="126">
        <f>SUM(C37+C39+C41+C44+C46)</f>
        <v>16257.582000000002</v>
      </c>
    </row>
    <row r="37" spans="1:7" ht="15.75">
      <c r="A37" s="39" t="s">
        <v>52</v>
      </c>
      <c r="B37" s="40" t="s">
        <v>224</v>
      </c>
      <c r="C37" s="126">
        <f>SUM(C38)</f>
        <v>8842.5</v>
      </c>
      <c r="G37" s="45"/>
    </row>
    <row r="38" spans="1:3" ht="17.25" customHeight="1">
      <c r="A38" s="37" t="s">
        <v>65</v>
      </c>
      <c r="B38" s="38" t="s">
        <v>225</v>
      </c>
      <c r="C38" s="128">
        <v>8842.5</v>
      </c>
    </row>
    <row r="39" spans="1:3" ht="17.25" customHeight="1">
      <c r="A39" s="39" t="s">
        <v>223</v>
      </c>
      <c r="B39" s="40" t="s">
        <v>222</v>
      </c>
      <c r="C39" s="129">
        <f>C40</f>
        <v>1222.53</v>
      </c>
    </row>
    <row r="40" spans="1:3" ht="15.75">
      <c r="A40" s="37" t="s">
        <v>53</v>
      </c>
      <c r="B40" s="116" t="s">
        <v>226</v>
      </c>
      <c r="C40" s="128">
        <v>1222.53</v>
      </c>
    </row>
    <row r="41" spans="1:3" ht="15.75">
      <c r="A41" s="39" t="s">
        <v>221</v>
      </c>
      <c r="B41" s="40" t="s">
        <v>220</v>
      </c>
      <c r="C41" s="129">
        <f>SUM(C42:C43)</f>
        <v>156.01</v>
      </c>
    </row>
    <row r="42" spans="1:3" ht="31.5">
      <c r="A42" s="43" t="s">
        <v>54</v>
      </c>
      <c r="B42" s="38" t="s">
        <v>227</v>
      </c>
      <c r="C42" s="128">
        <v>153.81</v>
      </c>
    </row>
    <row r="43" spans="1:3" ht="31.5">
      <c r="A43" s="37" t="s">
        <v>55</v>
      </c>
      <c r="B43" s="38" t="s">
        <v>214</v>
      </c>
      <c r="C43" s="128">
        <v>2.2</v>
      </c>
    </row>
    <row r="44" spans="1:3" ht="15.75">
      <c r="A44" s="39" t="s">
        <v>229</v>
      </c>
      <c r="B44" s="40" t="s">
        <v>228</v>
      </c>
      <c r="C44" s="129">
        <f>C45</f>
        <v>6036.542</v>
      </c>
    </row>
    <row r="45" spans="1:3" ht="15.75">
      <c r="A45" s="37" t="s">
        <v>56</v>
      </c>
      <c r="B45" s="38" t="s">
        <v>215</v>
      </c>
      <c r="C45" s="130">
        <v>6036.542</v>
      </c>
    </row>
    <row r="46" spans="1:3" ht="15.75">
      <c r="A46" s="39" t="s">
        <v>57</v>
      </c>
      <c r="B46" s="40" t="s">
        <v>216</v>
      </c>
      <c r="C46" s="126">
        <v>0</v>
      </c>
    </row>
    <row r="47" spans="1:5" ht="15.75">
      <c r="A47" s="27" t="s">
        <v>58</v>
      </c>
      <c r="B47" s="28" t="s">
        <v>59</v>
      </c>
      <c r="C47" s="121">
        <f>SUM(C9+C36)</f>
        <v>19680</v>
      </c>
      <c r="E47" s="46"/>
    </row>
    <row r="48" spans="1:3" ht="15.75">
      <c r="A48" s="22"/>
      <c r="B48" s="22"/>
      <c r="C48" s="118"/>
    </row>
    <row r="49" spans="1:3" ht="15.75">
      <c r="A49" s="22" t="s">
        <v>60</v>
      </c>
      <c r="B49" s="22"/>
      <c r="C49" s="118"/>
    </row>
    <row r="50" spans="1:3" ht="15.75">
      <c r="A50" s="44" t="s">
        <v>12</v>
      </c>
      <c r="B50" s="49" t="s">
        <v>28</v>
      </c>
      <c r="C50" s="118"/>
    </row>
    <row r="51" spans="2:3" ht="15.75">
      <c r="B51" s="22"/>
      <c r="C51" s="118"/>
    </row>
    <row r="52" spans="2:3" ht="15.75">
      <c r="B52" s="22"/>
      <c r="C52" s="118"/>
    </row>
    <row r="53" spans="2:3" ht="15.75">
      <c r="B53" s="22"/>
      <c r="C53" s="118"/>
    </row>
  </sheetData>
  <sheetProtection/>
  <mergeCells count="3">
    <mergeCell ref="B2:C2"/>
    <mergeCell ref="B3:C3"/>
    <mergeCell ref="B4:C4"/>
  </mergeCells>
  <printOptions/>
  <pageMargins left="0.43" right="0.32" top="0.17" bottom="0.31" header="0.16" footer="0.26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Мнистерстов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 А.</dc:creator>
  <cp:keywords/>
  <dc:description/>
  <cp:lastModifiedBy>user</cp:lastModifiedBy>
  <cp:lastPrinted>2016-08-24T04:14:06Z</cp:lastPrinted>
  <dcterms:created xsi:type="dcterms:W3CDTF">2004-06-16T23:15:03Z</dcterms:created>
  <dcterms:modified xsi:type="dcterms:W3CDTF">2017-04-03T02:30:20Z</dcterms:modified>
  <cp:category/>
  <cp:version/>
  <cp:contentType/>
  <cp:contentStatus/>
</cp:coreProperties>
</file>